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76\"/>
    </mc:Choice>
  </mc:AlternateContent>
  <xr:revisionPtr revIDLastSave="0" documentId="13_ncr:1_{B7D71D11-79C9-4C2F-B8EF-38DF1A05D55E}" xr6:coauthVersionLast="47" xr6:coauthVersionMax="47" xr10:uidLastSave="{00000000-0000-0000-0000-000000000000}"/>
  <bookViews>
    <workbookView xWindow="1170" yWindow="1170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525-02-01" sheetId="6" r:id="rId6"/>
    <sheet name="ОСР 525-12-01" sheetId="7" r:id="rId7"/>
    <sheet name="ОСР 331-02-01" sheetId="8" r:id="rId8"/>
    <sheet name="ОСР 27-09-01" sheetId="9" r:id="rId9"/>
    <sheet name="ОСР 12-01" sheetId="10" r:id="rId10"/>
    <sheet name="Источники ЦИ " sheetId="13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3" i="1"/>
  <c r="I40" i="1"/>
  <c r="I39" i="1"/>
  <c r="I38" i="1"/>
  <c r="I37" i="1"/>
  <c r="I36" i="1"/>
  <c r="C30" i="1"/>
  <c r="G73" i="2"/>
  <c r="G74" i="2" s="1"/>
  <c r="G76" i="2" s="1"/>
  <c r="G77" i="2" s="1"/>
  <c r="G78" i="2" s="1"/>
  <c r="F73" i="2"/>
  <c r="F74" i="2" s="1"/>
  <c r="F76" i="2" s="1"/>
  <c r="F77" i="2" s="1"/>
  <c r="F78" i="2" s="1"/>
  <c r="C38" i="1" s="1"/>
  <c r="G72" i="2"/>
  <c r="F72" i="2"/>
  <c r="E72" i="2"/>
  <c r="E73" i="2" s="1"/>
  <c r="E74" i="2" s="1"/>
  <c r="E76" i="2" s="1"/>
  <c r="E77" i="2" s="1"/>
  <c r="E78" i="2" s="1"/>
  <c r="D72" i="2"/>
  <c r="D73" i="2" s="1"/>
  <c r="G63" i="2"/>
  <c r="F63" i="2"/>
  <c r="E63" i="2"/>
  <c r="D63" i="2"/>
  <c r="H63" i="2" s="1"/>
  <c r="H62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H23" i="2" l="1"/>
  <c r="H43" i="2"/>
  <c r="C31" i="1"/>
  <c r="C32" i="1"/>
  <c r="D74" i="2"/>
  <c r="H73" i="2"/>
  <c r="H72" i="2"/>
  <c r="C34" i="1" l="1"/>
  <c r="D76" i="2"/>
  <c r="H74" i="2"/>
  <c r="D77" i="2" l="1"/>
  <c r="H76" i="2"/>
  <c r="D78" i="2" l="1"/>
  <c r="H77" i="2"/>
  <c r="H78" i="2" l="1"/>
  <c r="C37" i="1"/>
  <c r="C40" i="1" s="1"/>
  <c r="C42" i="1" l="1"/>
  <c r="C41" i="1"/>
  <c r="C44" i="1" l="1"/>
  <c r="C46" i="1" s="1"/>
  <c r="E46" i="1" s="1"/>
  <c r="E42" i="1"/>
  <c r="E32" i="1" l="1"/>
</calcChain>
</file>

<file path=xl/sharedStrings.xml><?xml version="1.0" encoding="utf-8"?>
<sst xmlns="http://schemas.openxmlformats.org/spreadsheetml/2006/main" count="411" uniqueCount="171">
  <si>
    <t>СВОДКА ЗАТРАТ</t>
  </si>
  <si>
    <t>P_0276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</si>
  <si>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</si>
  <si>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</si>
  <si>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</si>
  <si>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</si>
  <si>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</si>
  <si>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</si>
  <si>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</si>
  <si>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</si>
  <si>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</si>
  <si>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</si>
  <si>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</si>
  <si>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</si>
  <si>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</si>
  <si>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</si>
  <si>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</si>
  <si>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</si>
  <si>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</si>
  <si>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</si>
  <si>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</si>
  <si>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</si>
  <si>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</si>
  <si>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</si>
  <si>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</si>
  <si>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</si>
  <si>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</si>
  <si>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</si>
  <si>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</si>
  <si>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</si>
  <si>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</si>
  <si>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</si>
  <si>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</si>
  <si>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</si>
  <si>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</si>
  <si>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</si>
  <si>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</si>
  <si>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</si>
  <si>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</si>
  <si>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</si>
  <si>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</si>
  <si>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</si>
  <si>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</si>
  <si>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</si>
  <si>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</si>
  <si>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</si>
  <si>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</si>
  <si>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</si>
  <si>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</si>
  <si>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</si>
  <si>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</si>
  <si>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</si>
  <si>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</si>
  <si>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</si>
  <si>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</si>
  <si>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</si>
  <si>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</si>
  <si>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</si>
  <si>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</si>
  <si>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</si>
  <si>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</si>
  <si>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</si>
  <si>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</si>
  <si>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</si>
  <si>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</si>
  <si>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</si>
  <si>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</si>
  <si>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</si>
  <si>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</si>
  <si>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</si>
  <si>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</si>
  <si>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</si>
  <si>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</si>
  <si>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</si>
  <si>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</si>
  <si>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</si>
  <si>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</si>
  <si>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</si>
  <si>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</si>
  <si>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</si>
  <si>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</si>
  <si>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</si>
  <si>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</si>
  <si>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Смета №1,2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</si>
  <si>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</si>
  <si>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</si>
  <si>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</si>
  <si>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</si>
  <si>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</si>
  <si>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</si>
  <si>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</si>
  <si>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</si>
  <si>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</si>
  <si>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</si>
  <si>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</si>
  <si>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</si>
  <si>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</si>
  <si>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</si>
  <si>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</si>
  <si>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</si>
  <si>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</si>
  <si>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</si>
  <si>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</si>
  <si>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</si>
  <si>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</si>
  <si>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</si>
  <si>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</si>
  <si>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</si>
  <si>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</si>
  <si>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</si>
  <si>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</si>
  <si>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</si>
  <si>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</si>
  <si>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</si>
  <si>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</si>
  <si>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</si>
  <si>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</si>
  <si>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</si>
  <si>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шт</t>
  </si>
  <si>
    <t>10/0.4</t>
  </si>
  <si>
    <t>Светильник ДКУ-50W IP65</t>
  </si>
  <si>
    <t>РУ-0,4 кВ ЩО-70 (трансформаторная)</t>
  </si>
  <si>
    <t>РУ-0,4 кВ ЩО-70 (линейная)</t>
  </si>
  <si>
    <t>Понижающий коэффициент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</si>
  <si>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</si>
  <si>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</si>
  <si>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</si>
  <si>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</si>
  <si>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</si>
  <si>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</si>
  <si>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</si>
  <si>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</si>
  <si>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</si>
  <si>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</si>
  <si>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</si>
  <si>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</si>
  <si>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</si>
  <si>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</si>
  <si>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</si>
  <si>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</si>
  <si>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ЗТП НО 3207/2х400 (ТП 71) с заменой силовых трансформаторов на 2*630кВА, установка приборов учета 6 т.у, шкафов РЗА 7шт. г.о. Отрадный Самарская область.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</si>
  <si>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</si>
  <si>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</si>
  <si>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</si>
  <si>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</si>
  <si>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</si>
  <si>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КТП 43/100 кВА с заменой на КТП 400 кВА" Кинельский район Самарская область</t>
  </si>
  <si>
    <t>Строительные работы</t>
  </si>
  <si>
    <t>Монтаж (реконструкция) КТП однотрансформаторная 400 кВА</t>
  </si>
  <si>
    <t>КТП 400 кВА</t>
  </si>
  <si>
    <t>ОСР 305-02-01</t>
  </si>
  <si>
    <t>Реконструкция КТП 43/100 кВА с заменой на КТП 400 кВА Кинельский район Самарская область</t>
  </si>
  <si>
    <t>ОСР 305-09-01</t>
  </si>
  <si>
    <t>"Реконструкция оборудования РУ-0,4 кВ ЗТП НО 1109/250 кВА" г. Отрадный Самарская область</t>
  </si>
  <si>
    <t>Монтаж ШПСН</t>
  </si>
  <si>
    <t>ОСР 27-09-01</t>
  </si>
  <si>
    <t>ОСР 331-02-01</t>
  </si>
  <si>
    <t>ОСР 305-12-01</t>
  </si>
  <si>
    <t>ОСР 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</si>
  <si>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</si>
  <si>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</si>
  <si>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ОСР 525-02-01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</si>
  <si>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</si>
  <si>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</si>
  <si>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</si>
  <si>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</si>
  <si>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</si>
  <si>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</si>
  <si>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</si>
  <si>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</si>
  <si>
    <t>КП Исх. №103 от 27.02.2024г СВЭМ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</si>
</sst>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12" fillId="0" borderId="0" xfId="4" applyNumberFormat="1" applyFont="1" applyAlignment="1">
      <alignment vertical="center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43" fontId="13" fillId="0" borderId="1" xfId="1" applyFont="1" applyFill="1" applyBorder="1" applyAlignment="1">
      <alignment horizontal="center" vertical="center" wrapText="1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5">
    <cellStyle name="Normal" xfId="3" xr:uid="{5D4CD8B2-F75D-4417-B45F-48E61097759C}"/>
    <cellStyle name="Обычный" xfId="0" builtinId="0"/>
    <cellStyle name="Обычный 2" xfId="4" xr:uid="{8952A386-DD95-4EF7-8685-EABAAFB613E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E31" sqref="E31"/>
    </sheetView>
  </sheetViews>
  <sheetFormatPr defaultColWidth="10" defaultRowHeight="15" x14ac:dyDescent="0.25"/>
  <cols>
    <col min="1" max="1" width="10.85546875" customWidth="1"/>
    <col min="2" max="2" width="101.42578125" customWidth="1"/>
    <col min="3" max="3" width="35" customWidth="1"/>
    <col min="4" max="4" width="15.85546875" customWidth="1"/>
    <col min="9" max="9" width="15" customWidth="1"/>
  </cols>
  <sheetData>
    <row r="1" spans="1:3" ht="15.75" customHeight="1" x14ac:dyDescent="0.25">
      <c r="A1" s="4"/>
      <c r="B1" s="4"/>
      <c r="C1" s="4"/>
    </row>
    <row r="2" spans="1:3" ht="15.75" customHeight="1" x14ac:dyDescent="0.25">
      <c r="A2" s="1"/>
      <c r="B2" s="1"/>
      <c r="C2" s="1"/>
    </row>
    <row r="3" spans="1:3" ht="15.75" customHeight="1" x14ac:dyDescent="0.25">
      <c r="A3" s="2"/>
      <c r="B3" s="2"/>
      <c r="C3" s="2"/>
    </row>
    <row r="4" spans="1:3" ht="15.75" customHeight="1" x14ac:dyDescent="0.25">
      <c r="A4" s="1"/>
      <c r="B4" s="1"/>
      <c r="C4" s="1"/>
    </row>
    <row r="5" spans="1:3" ht="15.75" customHeight="1" x14ac:dyDescent="0.25">
      <c r="A5" s="1"/>
      <c r="B5" s="1"/>
      <c r="C5" s="1"/>
    </row>
    <row r="6" spans="1:3" ht="15.75" customHeight="1" x14ac:dyDescent="0.25">
      <c r="A6" s="1"/>
      <c r="B6" s="1"/>
      <c r="C6" s="34"/>
    </row>
    <row r="7" spans="1:3" ht="15.75" customHeight="1" x14ac:dyDescent="0.25">
      <c r="A7" s="1"/>
      <c r="B7" s="1"/>
      <c r="C7" s="1"/>
    </row>
    <row r="8" spans="1:3" ht="15.75" customHeight="1" x14ac:dyDescent="0.25">
      <c r="A8" s="2"/>
      <c r="B8" s="2"/>
      <c r="C8" s="2"/>
    </row>
    <row r="9" spans="1:3" ht="15.75" customHeight="1" x14ac:dyDescent="0.25">
      <c r="A9" s="1"/>
      <c r="B9" s="1"/>
      <c r="C9" s="1"/>
    </row>
    <row r="10" spans="1:3" ht="15.75" customHeight="1" x14ac:dyDescent="0.25">
      <c r="A10" s="1"/>
      <c r="B10" s="1"/>
      <c r="C10" s="1"/>
    </row>
    <row r="11" spans="1:3" ht="15.75" customHeight="1" x14ac:dyDescent="0.25">
      <c r="A11" s="1"/>
      <c r="B11" s="1"/>
      <c r="C11" s="1"/>
    </row>
    <row r="12" spans="1:3" ht="15.75" customHeight="1" x14ac:dyDescent="0.25">
      <c r="A12" s="86" t="s">
        <v>0</v>
      </c>
      <c r="B12" s="86"/>
      <c r="C12" s="86"/>
    </row>
    <row r="13" spans="1:3" ht="15.75" customHeight="1" x14ac:dyDescent="0.25">
      <c r="A13" s="1"/>
      <c r="B13" s="1"/>
      <c r="C13" s="1"/>
    </row>
    <row r="14" spans="1:3" ht="15.75" customHeight="1" x14ac:dyDescent="0.25">
      <c r="A14" s="1"/>
      <c r="B14" s="1"/>
      <c r="C14" s="1"/>
    </row>
    <row r="15" spans="1:3" ht="15.75" customHeight="1" x14ac:dyDescent="0.25">
      <c r="A15" s="1"/>
      <c r="B15" s="1"/>
      <c r="C15" s="1"/>
    </row>
    <row r="16" spans="1:3" ht="20.25" customHeight="1" x14ac:dyDescent="0.25">
      <c r="A16" s="89" t="s">
        <v>1</v>
      </c>
      <c r="B16" s="89"/>
      <c r="C16" s="89"/>
    </row>
    <row r="17" spans="1:9" ht="15.75" customHeight="1" x14ac:dyDescent="0.25">
      <c r="A17" s="88" t="s">
        <v>2</v>
      </c>
      <c r="B17" s="88"/>
      <c r="C17" s="88"/>
    </row>
    <row r="18" spans="1:9" ht="15.75" customHeight="1" x14ac:dyDescent="0.25">
      <c r="A18" s="1"/>
      <c r="B18" s="1"/>
      <c r="C18" s="1"/>
    </row>
    <row r="19" spans="1:9" ht="72" customHeight="1" x14ac:dyDescent="0.25">
      <c r="A19" s="87" t="s">
        <v>140</v>
      </c>
      <c r="B19" s="87"/>
      <c r="C19" s="87"/>
    </row>
    <row r="20" spans="1:9" ht="15.75" customHeight="1" x14ac:dyDescent="0.25">
      <c r="A20" s="88" t="s">
        <v>3</v>
      </c>
      <c r="B20" s="88"/>
      <c r="C20" s="88"/>
    </row>
    <row r="21" spans="1:9" ht="15.75" customHeight="1" x14ac:dyDescent="0.25">
      <c r="A21" s="1"/>
      <c r="B21" s="1"/>
      <c r="C21" s="1"/>
    </row>
    <row r="22" spans="1:9" ht="15.75" customHeight="1" x14ac:dyDescent="0.25">
      <c r="A22" s="1"/>
      <c r="B22" s="1"/>
      <c r="C22" s="1"/>
    </row>
    <row r="23" spans="1:9" ht="47.25" customHeight="1" x14ac:dyDescent="0.25">
      <c r="A23" s="37" t="s">
        <v>4</v>
      </c>
      <c r="B23" s="37" t="s">
        <v>5</v>
      </c>
      <c r="C23" s="37" t="s">
        <v>124</v>
      </c>
      <c r="D23" s="38"/>
      <c r="E23" s="38"/>
      <c r="F23" s="38"/>
      <c r="G23" s="39"/>
      <c r="H23" s="39"/>
      <c r="I23" s="39"/>
    </row>
    <row r="24" spans="1:9" ht="15.75" customHeight="1" x14ac:dyDescent="0.25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25">
      <c r="A25" s="83" t="s">
        <v>125</v>
      </c>
      <c r="B25" s="84"/>
      <c r="C25" s="85"/>
      <c r="D25" s="38"/>
      <c r="E25" s="38"/>
      <c r="F25" s="38"/>
      <c r="G25" s="39"/>
      <c r="H25" s="39"/>
      <c r="I25" s="39"/>
    </row>
    <row r="26" spans="1:9" ht="15.75" customHeight="1" x14ac:dyDescent="0.25">
      <c r="A26" s="37">
        <v>1</v>
      </c>
      <c r="B26" s="40" t="s">
        <v>126</v>
      </c>
      <c r="C26" s="41"/>
      <c r="D26" s="38"/>
      <c r="E26" s="38"/>
      <c r="F26" s="38"/>
      <c r="G26" s="39"/>
      <c r="H26" s="39" t="s">
        <v>127</v>
      </c>
      <c r="I26" s="39"/>
    </row>
    <row r="27" spans="1:9" ht="15.75" customHeight="1" x14ac:dyDescent="0.25">
      <c r="A27" s="42" t="s">
        <v>6</v>
      </c>
      <c r="B27" s="40" t="s">
        <v>128</v>
      </c>
      <c r="C27" s="43">
        <v>0</v>
      </c>
      <c r="D27" s="44"/>
      <c r="E27" s="44"/>
      <c r="F27" s="44"/>
      <c r="G27" s="45" t="s">
        <v>129</v>
      </c>
      <c r="H27" s="45" t="s">
        <v>130</v>
      </c>
      <c r="I27" s="45" t="s">
        <v>131</v>
      </c>
    </row>
    <row r="28" spans="1:9" ht="15.75" customHeight="1" x14ac:dyDescent="0.25">
      <c r="A28" s="42" t="s">
        <v>7</v>
      </c>
      <c r="B28" s="40" t="s">
        <v>132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25">
      <c r="A29" s="42" t="s">
        <v>8</v>
      </c>
      <c r="B29" s="40" t="s">
        <v>133</v>
      </c>
      <c r="C29" s="49">
        <v>155.91913875798954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25">
      <c r="A30" s="37">
        <v>2</v>
      </c>
      <c r="B30" s="40" t="s">
        <v>9</v>
      </c>
      <c r="C30" s="49">
        <f>C27+C28+C29</f>
        <v>155.91913875798954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25">
      <c r="A31" s="42" t="s">
        <v>10</v>
      </c>
      <c r="B31" s="40" t="s">
        <v>134</v>
      </c>
      <c r="C31" s="49">
        <f>C30-ROUND(C30/1.2,5)</f>
        <v>25.986518757989558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75" x14ac:dyDescent="0.25">
      <c r="A32" s="37">
        <v>3</v>
      </c>
      <c r="B32" s="40" t="s">
        <v>135</v>
      </c>
      <c r="C32" s="54">
        <f>C30*I36</f>
        <v>162.01270588235292</v>
      </c>
      <c r="D32" s="44"/>
      <c r="E32" s="55">
        <f>D32-C32</f>
        <v>-162.01270588235292</v>
      </c>
      <c r="F32" s="56"/>
      <c r="G32" s="57">
        <v>2023</v>
      </c>
      <c r="H32" s="47">
        <v>109.09646626082731</v>
      </c>
      <c r="I32" s="53"/>
    </row>
    <row r="33" spans="1:9" ht="15.75" x14ac:dyDescent="0.25">
      <c r="A33" s="37"/>
      <c r="B33" s="40" t="s">
        <v>123</v>
      </c>
      <c r="C33" s="49">
        <f>C43</f>
        <v>0.85</v>
      </c>
      <c r="D33" s="44"/>
      <c r="E33" s="55"/>
      <c r="F33" s="56"/>
      <c r="G33" s="57"/>
      <c r="H33" s="47"/>
      <c r="I33" s="53"/>
    </row>
    <row r="34" spans="1:9" ht="15.75" x14ac:dyDescent="0.25">
      <c r="A34" s="37"/>
      <c r="B34" s="40" t="s">
        <v>136</v>
      </c>
      <c r="C34" s="54">
        <f>C32*C33</f>
        <v>137.71079999999998</v>
      </c>
      <c r="D34" s="44"/>
      <c r="E34" s="55"/>
      <c r="F34" s="56"/>
      <c r="G34" s="57"/>
      <c r="H34" s="47"/>
      <c r="I34" s="53"/>
    </row>
    <row r="35" spans="1:9" ht="15.75" x14ac:dyDescent="0.25">
      <c r="A35" s="83" t="s">
        <v>137</v>
      </c>
      <c r="B35" s="84"/>
      <c r="C35" s="85"/>
      <c r="D35" s="38"/>
      <c r="E35" s="58"/>
      <c r="F35" s="59"/>
      <c r="G35" s="46">
        <v>2024</v>
      </c>
      <c r="H35" s="47">
        <v>109.11350326220534</v>
      </c>
      <c r="I35" s="53"/>
    </row>
    <row r="36" spans="1:9" ht="15.75" x14ac:dyDescent="0.25">
      <c r="A36" s="37">
        <v>1</v>
      </c>
      <c r="B36" s="40" t="s">
        <v>126</v>
      </c>
      <c r="C36" s="41"/>
      <c r="D36" s="38"/>
      <c r="E36" s="60"/>
      <c r="F36" s="61"/>
      <c r="G36" s="46">
        <v>2025</v>
      </c>
      <c r="H36" s="47">
        <v>107.81631706396419</v>
      </c>
      <c r="I36" s="62">
        <f>(H36+100)/200</f>
        <v>1.039081585319821</v>
      </c>
    </row>
    <row r="37" spans="1:9" ht="15.75" x14ac:dyDescent="0.25">
      <c r="A37" s="42" t="s">
        <v>6</v>
      </c>
      <c r="B37" s="40" t="s">
        <v>128</v>
      </c>
      <c r="C37" s="63">
        <f>ССР!D78+ССР!E78</f>
        <v>3013.3323955364294</v>
      </c>
      <c r="D37" s="44"/>
      <c r="E37" s="60"/>
      <c r="F37" s="44"/>
      <c r="G37" s="46">
        <v>2026</v>
      </c>
      <c r="H37" s="47">
        <v>105.26289686896166</v>
      </c>
      <c r="I37" s="62">
        <f>(H37+100)/200*H36/100</f>
        <v>1.1065344785145874</v>
      </c>
    </row>
    <row r="38" spans="1:9" ht="15.75" x14ac:dyDescent="0.25">
      <c r="A38" s="42" t="s">
        <v>7</v>
      </c>
      <c r="B38" s="40" t="s">
        <v>132</v>
      </c>
      <c r="C38" s="63">
        <f>ССР!F78</f>
        <v>10242.550424579891</v>
      </c>
      <c r="D38" s="44"/>
      <c r="E38" s="60"/>
      <c r="F38" s="44"/>
      <c r="G38" s="46">
        <v>2027</v>
      </c>
      <c r="H38" s="47">
        <v>104.42089798933949</v>
      </c>
      <c r="I38" s="62">
        <f>(H38+100)/200*H37/100*H36/100</f>
        <v>1.1599922999352297</v>
      </c>
    </row>
    <row r="39" spans="1:9" ht="15.75" x14ac:dyDescent="0.25">
      <c r="A39" s="42" t="s">
        <v>8</v>
      </c>
      <c r="B39" s="40" t="s">
        <v>133</v>
      </c>
      <c r="C39" s="63">
        <f>(ССР!G74)*1.2-C29</f>
        <v>1698.2469696274441</v>
      </c>
      <c r="D39" s="44"/>
      <c r="E39" s="60"/>
      <c r="F39" s="44"/>
      <c r="G39" s="46">
        <v>2028</v>
      </c>
      <c r="H39" s="47">
        <v>104.42089798933949</v>
      </c>
      <c r="I39" s="62">
        <f>(H39+100)/200*H38/100*H37/100*H36/100</f>
        <v>1.2112743761995592</v>
      </c>
    </row>
    <row r="40" spans="1:9" ht="15.75" x14ac:dyDescent="0.25">
      <c r="A40" s="37">
        <v>2</v>
      </c>
      <c r="B40" s="40" t="s">
        <v>9</v>
      </c>
      <c r="C40" s="63">
        <f>C37+C38+C39</f>
        <v>14954.129789743763</v>
      </c>
      <c r="D40" s="50"/>
      <c r="E40" s="55"/>
      <c r="F40" s="56"/>
      <c r="G40" s="46">
        <v>2029</v>
      </c>
      <c r="H40" s="47">
        <v>104.42089798933949</v>
      </c>
      <c r="I40" s="62">
        <f>(H40+100)/200*H39/100*H38/100*H37/100*H36/100</f>
        <v>1.26482358074235</v>
      </c>
    </row>
    <row r="41" spans="1:9" ht="15.75" x14ac:dyDescent="0.25">
      <c r="A41" s="42" t="s">
        <v>10</v>
      </c>
      <c r="B41" s="40" t="s">
        <v>134</v>
      </c>
      <c r="C41" s="49">
        <f>C40-ROUND(C40/1.2,5)</f>
        <v>2492.3549697437629</v>
      </c>
      <c r="D41" s="44"/>
      <c r="E41" s="60"/>
      <c r="F41" s="44"/>
      <c r="G41" s="38"/>
      <c r="H41" s="38"/>
      <c r="I41" s="38"/>
    </row>
    <row r="42" spans="1:9" ht="15.75" x14ac:dyDescent="0.25">
      <c r="A42" s="37">
        <v>3</v>
      </c>
      <c r="B42" s="40" t="s">
        <v>135</v>
      </c>
      <c r="C42" s="64">
        <f>C40*I37</f>
        <v>16547.260208533571</v>
      </c>
      <c r="D42" s="44"/>
      <c r="E42" s="55">
        <f>D42-C42</f>
        <v>-16547.260208533571</v>
      </c>
      <c r="F42" s="56"/>
      <c r="G42" s="38"/>
      <c r="H42" s="38"/>
      <c r="I42" s="38"/>
    </row>
    <row r="43" spans="1:9" ht="15.75" x14ac:dyDescent="0.25">
      <c r="A43" s="37"/>
      <c r="B43" s="40" t="s">
        <v>123</v>
      </c>
      <c r="C43" s="49">
        <v>0.85</v>
      </c>
      <c r="D43" s="44"/>
      <c r="E43" s="55"/>
      <c r="F43" s="56"/>
      <c r="G43" s="38"/>
      <c r="H43" s="38"/>
      <c r="I43" s="38"/>
    </row>
    <row r="44" spans="1:9" ht="15.75" x14ac:dyDescent="0.25">
      <c r="A44" s="37"/>
      <c r="B44" s="40" t="s">
        <v>136</v>
      </c>
      <c r="C44" s="54">
        <f>C42*C43</f>
        <v>14065.171177253535</v>
      </c>
      <c r="D44" s="44"/>
      <c r="E44" s="55"/>
      <c r="F44" s="56"/>
      <c r="G44" s="38"/>
      <c r="H44" s="38"/>
      <c r="I44" s="38"/>
    </row>
    <row r="45" spans="1:9" ht="15.75" x14ac:dyDescent="0.25">
      <c r="A45" s="37"/>
      <c r="B45" s="40"/>
      <c r="C45" s="63"/>
      <c r="D45" s="44"/>
      <c r="E45" s="65"/>
      <c r="F45" s="44"/>
      <c r="G45" s="38"/>
      <c r="H45" s="38"/>
      <c r="I45" s="38"/>
    </row>
    <row r="46" spans="1:9" ht="15.75" x14ac:dyDescent="0.25">
      <c r="A46" s="37"/>
      <c r="B46" s="40" t="s">
        <v>138</v>
      </c>
      <c r="C46" s="66">
        <f>C34+C44</f>
        <v>14202.881977253535</v>
      </c>
      <c r="D46" s="44"/>
      <c r="E46" s="55">
        <f>D46-C46</f>
        <v>-14202.881977253535</v>
      </c>
      <c r="F46" s="56"/>
      <c r="G46" s="38"/>
      <c r="H46" s="38"/>
      <c r="I46" s="67"/>
    </row>
    <row r="47" spans="1:9" ht="15.75" x14ac:dyDescent="0.25">
      <c r="A47" s="39"/>
      <c r="B47" s="39"/>
      <c r="C47" s="39"/>
      <c r="D47" s="67"/>
      <c r="E47" s="38"/>
      <c r="F47" s="61"/>
      <c r="G47" s="38"/>
      <c r="H47" s="38"/>
      <c r="I47" s="38"/>
    </row>
    <row r="48" spans="1:9" ht="15.75" x14ac:dyDescent="0.25">
      <c r="A48" s="68" t="s">
        <v>139</v>
      </c>
      <c r="B48" s="39"/>
      <c r="C48" s="39"/>
      <c r="D48" s="38"/>
      <c r="E48" s="69"/>
      <c r="F48" s="38"/>
      <c r="G48" s="38"/>
      <c r="H48" s="38"/>
      <c r="I48" s="38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4" sqref="D4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88</v>
      </c>
      <c r="C7" s="29" t="s">
        <v>84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97</v>
      </c>
      <c r="C13" s="25" t="s">
        <v>84</v>
      </c>
      <c r="D13" s="19">
        <v>0</v>
      </c>
      <c r="E13" s="19">
        <v>0</v>
      </c>
      <c r="F13" s="19">
        <v>0</v>
      </c>
      <c r="G13" s="19">
        <v>667.41499999999996</v>
      </c>
      <c r="H13" s="19">
        <v>667.41499999999996</v>
      </c>
      <c r="J13" s="5"/>
    </row>
    <row r="14" spans="1:14" x14ac:dyDescent="0.25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667.41499999999996</v>
      </c>
      <c r="H14" s="19">
        <v>667.41499999999996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ED8D-0F40-429C-929D-DAC2154AA7F2}">
  <dimension ref="A1:H83"/>
  <sheetViews>
    <sheetView zoomScale="75" zoomScaleNormal="87" workbookViewId="0">
      <selection activeCell="H3" sqref="H3"/>
    </sheetView>
  </sheetViews>
  <sheetFormatPr defaultColWidth="8.7109375" defaultRowHeight="18.75" x14ac:dyDescent="0.25"/>
  <cols>
    <col min="1" max="1" width="18" style="72" customWidth="1"/>
    <col min="2" max="2" width="92.7109375" style="70" customWidth="1"/>
    <col min="3" max="3" width="30" style="70" customWidth="1"/>
    <col min="4" max="4" width="15.7109375" style="71" customWidth="1"/>
    <col min="5" max="6" width="14.28515625" style="71" customWidth="1"/>
    <col min="7" max="7" width="20.140625" style="71" customWidth="1"/>
    <col min="8" max="8" width="136.28515625" style="70" customWidth="1"/>
    <col min="10" max="10" width="19.42578125" customWidth="1"/>
  </cols>
  <sheetData>
    <row r="1" spans="1:8" ht="76.150000000000006" customHeight="1" x14ac:dyDescent="0.25">
      <c r="A1" s="78" t="s">
        <v>169</v>
      </c>
      <c r="B1" s="78" t="s">
        <v>168</v>
      </c>
      <c r="C1" s="78" t="s">
        <v>167</v>
      </c>
      <c r="D1" s="78" t="s">
        <v>166</v>
      </c>
      <c r="E1" s="78" t="s">
        <v>165</v>
      </c>
      <c r="F1" s="78" t="s">
        <v>164</v>
      </c>
      <c r="G1" s="78" t="s">
        <v>163</v>
      </c>
      <c r="H1" s="78" t="s">
        <v>162</v>
      </c>
    </row>
    <row r="2" spans="1:8" x14ac:dyDescent="0.25">
      <c r="A2" s="78">
        <v>1</v>
      </c>
      <c r="B2" s="78">
        <v>2</v>
      </c>
      <c r="C2" s="78">
        <v>3</v>
      </c>
      <c r="D2" s="78">
        <v>4</v>
      </c>
      <c r="E2" s="78">
        <v>5</v>
      </c>
      <c r="F2" s="78">
        <v>6</v>
      </c>
      <c r="G2" s="78">
        <v>7</v>
      </c>
      <c r="H2" s="78">
        <v>8</v>
      </c>
    </row>
    <row r="3" spans="1:8" ht="25.5" x14ac:dyDescent="0.25">
      <c r="A3" s="94"/>
      <c r="B3" s="95"/>
      <c r="C3" s="82"/>
      <c r="D3" s="80">
        <v>464.82</v>
      </c>
      <c r="E3" s="76"/>
      <c r="F3" s="76"/>
      <c r="G3" s="76"/>
      <c r="H3" s="81"/>
    </row>
    <row r="4" spans="1:8" x14ac:dyDescent="0.25">
      <c r="A4" s="96" t="s">
        <v>161</v>
      </c>
      <c r="B4" s="79" t="s">
        <v>147</v>
      </c>
      <c r="C4" s="82"/>
      <c r="D4" s="80">
        <v>427.5</v>
      </c>
      <c r="E4" s="76"/>
      <c r="F4" s="76"/>
      <c r="G4" s="76"/>
      <c r="H4" s="81"/>
    </row>
    <row r="5" spans="1:8" x14ac:dyDescent="0.25">
      <c r="A5" s="96"/>
      <c r="B5" s="79" t="s">
        <v>145</v>
      </c>
      <c r="C5" s="78"/>
      <c r="D5" s="80">
        <v>37.32</v>
      </c>
      <c r="E5" s="76"/>
      <c r="F5" s="76"/>
      <c r="G5" s="76"/>
      <c r="H5" s="75"/>
    </row>
    <row r="6" spans="1:8" x14ac:dyDescent="0.25">
      <c r="A6" s="97"/>
      <c r="B6" s="79" t="s">
        <v>144</v>
      </c>
      <c r="C6" s="78"/>
      <c r="D6" s="80">
        <v>0</v>
      </c>
      <c r="E6" s="76"/>
      <c r="F6" s="76"/>
      <c r="G6" s="76"/>
      <c r="H6" s="75"/>
    </row>
    <row r="7" spans="1:8" x14ac:dyDescent="0.25">
      <c r="A7" s="97"/>
      <c r="B7" s="79" t="s">
        <v>143</v>
      </c>
      <c r="C7" s="78"/>
      <c r="D7" s="80">
        <v>0</v>
      </c>
      <c r="E7" s="76"/>
      <c r="F7" s="76"/>
      <c r="G7" s="76"/>
      <c r="H7" s="75"/>
    </row>
    <row r="8" spans="1:8" x14ac:dyDescent="0.25">
      <c r="A8" s="98" t="s">
        <v>100</v>
      </c>
      <c r="B8" s="99"/>
      <c r="C8" s="96" t="s">
        <v>159</v>
      </c>
      <c r="D8" s="77">
        <v>464.82</v>
      </c>
      <c r="E8" s="76">
        <v>6</v>
      </c>
      <c r="F8" s="76" t="s">
        <v>118</v>
      </c>
      <c r="G8" s="77">
        <v>77.47</v>
      </c>
      <c r="H8" s="75"/>
    </row>
    <row r="9" spans="1:8" x14ac:dyDescent="0.25">
      <c r="A9" s="100">
        <v>1</v>
      </c>
      <c r="B9" s="79" t="s">
        <v>147</v>
      </c>
      <c r="C9" s="96"/>
      <c r="D9" s="77">
        <v>427.5</v>
      </c>
      <c r="E9" s="76"/>
      <c r="F9" s="76"/>
      <c r="G9" s="76"/>
      <c r="H9" s="97" t="s">
        <v>27</v>
      </c>
    </row>
    <row r="10" spans="1:8" x14ac:dyDescent="0.25">
      <c r="A10" s="96"/>
      <c r="B10" s="79" t="s">
        <v>145</v>
      </c>
      <c r="C10" s="96"/>
      <c r="D10" s="77">
        <v>37.32</v>
      </c>
      <c r="E10" s="76"/>
      <c r="F10" s="76"/>
      <c r="G10" s="76"/>
      <c r="H10" s="97"/>
    </row>
    <row r="11" spans="1:8" x14ac:dyDescent="0.25">
      <c r="A11" s="96"/>
      <c r="B11" s="79" t="s">
        <v>144</v>
      </c>
      <c r="C11" s="96"/>
      <c r="D11" s="77">
        <v>0</v>
      </c>
      <c r="E11" s="76"/>
      <c r="F11" s="76"/>
      <c r="G11" s="76"/>
      <c r="H11" s="97"/>
    </row>
    <row r="12" spans="1:8" x14ac:dyDescent="0.25">
      <c r="A12" s="96"/>
      <c r="B12" s="79" t="s">
        <v>143</v>
      </c>
      <c r="C12" s="96"/>
      <c r="D12" s="77">
        <v>0</v>
      </c>
      <c r="E12" s="76"/>
      <c r="F12" s="76"/>
      <c r="G12" s="76"/>
      <c r="H12" s="97"/>
    </row>
    <row r="13" spans="1:8" ht="25.5" x14ac:dyDescent="0.25">
      <c r="A13" s="101" t="s">
        <v>84</v>
      </c>
      <c r="B13" s="95"/>
      <c r="C13" s="78"/>
      <c r="D13" s="80">
        <v>1501.55312</v>
      </c>
      <c r="E13" s="76"/>
      <c r="F13" s="76"/>
      <c r="G13" s="76"/>
      <c r="H13" s="75"/>
    </row>
    <row r="14" spans="1:8" x14ac:dyDescent="0.25">
      <c r="A14" s="96" t="s">
        <v>160</v>
      </c>
      <c r="B14" s="79" t="s">
        <v>147</v>
      </c>
      <c r="C14" s="78"/>
      <c r="D14" s="80">
        <v>0</v>
      </c>
      <c r="E14" s="76"/>
      <c r="F14" s="76"/>
      <c r="G14" s="76"/>
      <c r="H14" s="75"/>
    </row>
    <row r="15" spans="1:8" x14ac:dyDescent="0.25">
      <c r="A15" s="96"/>
      <c r="B15" s="79" t="s">
        <v>145</v>
      </c>
      <c r="C15" s="78"/>
      <c r="D15" s="80">
        <v>0</v>
      </c>
      <c r="E15" s="76"/>
      <c r="F15" s="76"/>
      <c r="G15" s="76"/>
      <c r="H15" s="75"/>
    </row>
    <row r="16" spans="1:8" x14ac:dyDescent="0.25">
      <c r="A16" s="96"/>
      <c r="B16" s="79" t="s">
        <v>144</v>
      </c>
      <c r="C16" s="78"/>
      <c r="D16" s="80">
        <v>0</v>
      </c>
      <c r="E16" s="76"/>
      <c r="F16" s="76"/>
      <c r="G16" s="76"/>
      <c r="H16" s="75"/>
    </row>
    <row r="17" spans="1:8" x14ac:dyDescent="0.25">
      <c r="A17" s="96"/>
      <c r="B17" s="79" t="s">
        <v>143</v>
      </c>
      <c r="C17" s="78"/>
      <c r="D17" s="80">
        <v>53.37</v>
      </c>
      <c r="E17" s="76"/>
      <c r="F17" s="76"/>
      <c r="G17" s="76"/>
      <c r="H17" s="75"/>
    </row>
    <row r="18" spans="1:8" x14ac:dyDescent="0.25">
      <c r="A18" s="98" t="s">
        <v>84</v>
      </c>
      <c r="B18" s="99"/>
      <c r="C18" s="96" t="s">
        <v>159</v>
      </c>
      <c r="D18" s="77">
        <v>53.37</v>
      </c>
      <c r="E18" s="76">
        <v>6</v>
      </c>
      <c r="F18" s="76" t="s">
        <v>118</v>
      </c>
      <c r="G18" s="77">
        <v>8.8949999999999996</v>
      </c>
      <c r="H18" s="75"/>
    </row>
    <row r="19" spans="1:8" x14ac:dyDescent="0.25">
      <c r="A19" s="100">
        <v>1</v>
      </c>
      <c r="B19" s="79" t="s">
        <v>147</v>
      </c>
      <c r="C19" s="96"/>
      <c r="D19" s="77">
        <v>0</v>
      </c>
      <c r="E19" s="76"/>
      <c r="F19" s="76"/>
      <c r="G19" s="76"/>
      <c r="H19" s="97" t="s">
        <v>27</v>
      </c>
    </row>
    <row r="20" spans="1:8" x14ac:dyDescent="0.25">
      <c r="A20" s="96"/>
      <c r="B20" s="79" t="s">
        <v>145</v>
      </c>
      <c r="C20" s="96"/>
      <c r="D20" s="77">
        <v>0</v>
      </c>
      <c r="E20" s="76"/>
      <c r="F20" s="76"/>
      <c r="G20" s="76"/>
      <c r="H20" s="97"/>
    </row>
    <row r="21" spans="1:8" x14ac:dyDescent="0.25">
      <c r="A21" s="96"/>
      <c r="B21" s="79" t="s">
        <v>144</v>
      </c>
      <c r="C21" s="96"/>
      <c r="D21" s="77">
        <v>0</v>
      </c>
      <c r="E21" s="76"/>
      <c r="F21" s="76"/>
      <c r="G21" s="76"/>
      <c r="H21" s="97"/>
    </row>
    <row r="22" spans="1:8" x14ac:dyDescent="0.25">
      <c r="A22" s="96"/>
      <c r="B22" s="79" t="s">
        <v>143</v>
      </c>
      <c r="C22" s="96"/>
      <c r="D22" s="77">
        <v>53.37</v>
      </c>
      <c r="E22" s="76"/>
      <c r="F22" s="76"/>
      <c r="G22" s="76"/>
      <c r="H22" s="97"/>
    </row>
    <row r="23" spans="1:8" x14ac:dyDescent="0.25">
      <c r="A23" s="96" t="s">
        <v>158</v>
      </c>
      <c r="B23" s="79" t="s">
        <v>147</v>
      </c>
      <c r="C23" s="78"/>
      <c r="D23" s="80">
        <v>0</v>
      </c>
      <c r="E23" s="76"/>
      <c r="F23" s="76"/>
      <c r="G23" s="76"/>
      <c r="H23" s="75"/>
    </row>
    <row r="24" spans="1:8" x14ac:dyDescent="0.25">
      <c r="A24" s="96"/>
      <c r="B24" s="79" t="s">
        <v>145</v>
      </c>
      <c r="C24" s="78"/>
      <c r="D24" s="80">
        <v>0</v>
      </c>
      <c r="E24" s="76"/>
      <c r="F24" s="76"/>
      <c r="G24" s="76"/>
      <c r="H24" s="75"/>
    </row>
    <row r="25" spans="1:8" x14ac:dyDescent="0.25">
      <c r="A25" s="96"/>
      <c r="B25" s="79" t="s">
        <v>144</v>
      </c>
      <c r="C25" s="78"/>
      <c r="D25" s="80">
        <v>0</v>
      </c>
      <c r="E25" s="76"/>
      <c r="F25" s="76"/>
      <c r="G25" s="76"/>
      <c r="H25" s="75"/>
    </row>
    <row r="26" spans="1:8" x14ac:dyDescent="0.25">
      <c r="A26" s="96"/>
      <c r="B26" s="79" t="s">
        <v>143</v>
      </c>
      <c r="C26" s="78"/>
      <c r="D26" s="80">
        <v>720.78499999999997</v>
      </c>
      <c r="E26" s="76"/>
      <c r="F26" s="76"/>
      <c r="G26" s="76"/>
      <c r="H26" s="75"/>
    </row>
    <row r="27" spans="1:8" x14ac:dyDescent="0.25">
      <c r="A27" s="98" t="s">
        <v>84</v>
      </c>
      <c r="B27" s="99"/>
      <c r="C27" s="96" t="s">
        <v>154</v>
      </c>
      <c r="D27" s="77">
        <v>667.41499999999996</v>
      </c>
      <c r="E27" s="76">
        <v>7</v>
      </c>
      <c r="F27" s="76" t="s">
        <v>118</v>
      </c>
      <c r="G27" s="77">
        <v>95.344999999999999</v>
      </c>
      <c r="H27" s="75"/>
    </row>
    <row r="28" spans="1:8" x14ac:dyDescent="0.25">
      <c r="A28" s="100">
        <v>1</v>
      </c>
      <c r="B28" s="79" t="s">
        <v>147</v>
      </c>
      <c r="C28" s="96"/>
      <c r="D28" s="77">
        <v>0</v>
      </c>
      <c r="E28" s="76"/>
      <c r="F28" s="76"/>
      <c r="G28" s="76"/>
      <c r="H28" s="97" t="s">
        <v>153</v>
      </c>
    </row>
    <row r="29" spans="1:8" x14ac:dyDescent="0.25">
      <c r="A29" s="96"/>
      <c r="B29" s="79" t="s">
        <v>145</v>
      </c>
      <c r="C29" s="96"/>
      <c r="D29" s="77">
        <v>0</v>
      </c>
      <c r="E29" s="76"/>
      <c r="F29" s="76"/>
      <c r="G29" s="76"/>
      <c r="H29" s="97"/>
    </row>
    <row r="30" spans="1:8" x14ac:dyDescent="0.25">
      <c r="A30" s="96"/>
      <c r="B30" s="79" t="s">
        <v>144</v>
      </c>
      <c r="C30" s="96"/>
      <c r="D30" s="77">
        <v>0</v>
      </c>
      <c r="E30" s="76"/>
      <c r="F30" s="76"/>
      <c r="G30" s="76"/>
      <c r="H30" s="97"/>
    </row>
    <row r="31" spans="1:8" x14ac:dyDescent="0.25">
      <c r="A31" s="96"/>
      <c r="B31" s="79" t="s">
        <v>143</v>
      </c>
      <c r="C31" s="96"/>
      <c r="D31" s="77">
        <v>667.41499999999996</v>
      </c>
      <c r="E31" s="76"/>
      <c r="F31" s="76"/>
      <c r="G31" s="76"/>
      <c r="H31" s="97"/>
    </row>
    <row r="32" spans="1:8" x14ac:dyDescent="0.25">
      <c r="A32" s="96" t="s">
        <v>157</v>
      </c>
      <c r="B32" s="79" t="s">
        <v>147</v>
      </c>
      <c r="C32" s="78"/>
      <c r="D32" s="80">
        <v>0</v>
      </c>
      <c r="E32" s="76"/>
      <c r="F32" s="76"/>
      <c r="G32" s="76"/>
      <c r="H32" s="75"/>
    </row>
    <row r="33" spans="1:8" x14ac:dyDescent="0.25">
      <c r="A33" s="96"/>
      <c r="B33" s="79" t="s">
        <v>145</v>
      </c>
      <c r="C33" s="78"/>
      <c r="D33" s="80">
        <v>0</v>
      </c>
      <c r="E33" s="76"/>
      <c r="F33" s="76"/>
      <c r="G33" s="76"/>
      <c r="H33" s="75"/>
    </row>
    <row r="34" spans="1:8" x14ac:dyDescent="0.25">
      <c r="A34" s="96"/>
      <c r="B34" s="79" t="s">
        <v>144</v>
      </c>
      <c r="C34" s="78"/>
      <c r="D34" s="80">
        <v>0</v>
      </c>
      <c r="E34" s="76"/>
      <c r="F34" s="76"/>
      <c r="G34" s="76"/>
      <c r="H34" s="75"/>
    </row>
    <row r="35" spans="1:8" x14ac:dyDescent="0.25">
      <c r="A35" s="96"/>
      <c r="B35" s="79" t="s">
        <v>143</v>
      </c>
      <c r="C35" s="78"/>
      <c r="D35" s="80">
        <v>1501.55312</v>
      </c>
      <c r="E35" s="76"/>
      <c r="F35" s="76"/>
      <c r="G35" s="76"/>
      <c r="H35" s="75"/>
    </row>
    <row r="36" spans="1:8" x14ac:dyDescent="0.25">
      <c r="A36" s="98" t="s">
        <v>84</v>
      </c>
      <c r="B36" s="99"/>
      <c r="C36" s="96" t="s">
        <v>148</v>
      </c>
      <c r="D36" s="77">
        <v>780.76811999999995</v>
      </c>
      <c r="E36" s="76">
        <v>2</v>
      </c>
      <c r="F36" s="76" t="s">
        <v>118</v>
      </c>
      <c r="G36" s="77">
        <v>390.38405999999998</v>
      </c>
      <c r="H36" s="75"/>
    </row>
    <row r="37" spans="1:8" x14ac:dyDescent="0.25">
      <c r="A37" s="100">
        <v>1</v>
      </c>
      <c r="B37" s="79" t="s">
        <v>147</v>
      </c>
      <c r="C37" s="96"/>
      <c r="D37" s="77">
        <v>0</v>
      </c>
      <c r="E37" s="76"/>
      <c r="F37" s="76"/>
      <c r="G37" s="76"/>
      <c r="H37" s="97" t="s">
        <v>146</v>
      </c>
    </row>
    <row r="38" spans="1:8" x14ac:dyDescent="0.25">
      <c r="A38" s="96"/>
      <c r="B38" s="79" t="s">
        <v>145</v>
      </c>
      <c r="C38" s="96"/>
      <c r="D38" s="77">
        <v>0</v>
      </c>
      <c r="E38" s="76"/>
      <c r="F38" s="76"/>
      <c r="G38" s="76"/>
      <c r="H38" s="97"/>
    </row>
    <row r="39" spans="1:8" x14ac:dyDescent="0.25">
      <c r="A39" s="96"/>
      <c r="B39" s="79" t="s">
        <v>144</v>
      </c>
      <c r="C39" s="96"/>
      <c r="D39" s="77">
        <v>0</v>
      </c>
      <c r="E39" s="76"/>
      <c r="F39" s="76"/>
      <c r="G39" s="76"/>
      <c r="H39" s="97"/>
    </row>
    <row r="40" spans="1:8" x14ac:dyDescent="0.25">
      <c r="A40" s="96"/>
      <c r="B40" s="79" t="s">
        <v>143</v>
      </c>
      <c r="C40" s="96"/>
      <c r="D40" s="77">
        <v>780.76811999999995</v>
      </c>
      <c r="E40" s="76"/>
      <c r="F40" s="76"/>
      <c r="G40" s="76"/>
      <c r="H40" s="97"/>
    </row>
    <row r="41" spans="1:8" ht="25.5" x14ac:dyDescent="0.25">
      <c r="A41" s="101" t="s">
        <v>103</v>
      </c>
      <c r="B41" s="95"/>
      <c r="C41" s="78"/>
      <c r="D41" s="80">
        <v>4601.2749999999996</v>
      </c>
      <c r="E41" s="76"/>
      <c r="F41" s="76"/>
      <c r="G41" s="76"/>
      <c r="H41" s="75"/>
    </row>
    <row r="42" spans="1:8" x14ac:dyDescent="0.25">
      <c r="A42" s="96" t="s">
        <v>156</v>
      </c>
      <c r="B42" s="79" t="s">
        <v>147</v>
      </c>
      <c r="C42" s="78"/>
      <c r="D42" s="80">
        <v>20.125</v>
      </c>
      <c r="E42" s="76"/>
      <c r="F42" s="76"/>
      <c r="G42" s="76"/>
      <c r="H42" s="75"/>
    </row>
    <row r="43" spans="1:8" x14ac:dyDescent="0.25">
      <c r="A43" s="96"/>
      <c r="B43" s="79" t="s">
        <v>145</v>
      </c>
      <c r="C43" s="78"/>
      <c r="D43" s="80">
        <v>1193.395</v>
      </c>
      <c r="E43" s="76"/>
      <c r="F43" s="76"/>
      <c r="G43" s="76"/>
      <c r="H43" s="75"/>
    </row>
    <row r="44" spans="1:8" x14ac:dyDescent="0.25">
      <c r="A44" s="96"/>
      <c r="B44" s="79" t="s">
        <v>144</v>
      </c>
      <c r="C44" s="78"/>
      <c r="D44" s="80">
        <v>3387.7550000000001</v>
      </c>
      <c r="E44" s="76"/>
      <c r="F44" s="76"/>
      <c r="G44" s="76"/>
      <c r="H44" s="75"/>
    </row>
    <row r="45" spans="1:8" x14ac:dyDescent="0.25">
      <c r="A45" s="96"/>
      <c r="B45" s="79" t="s">
        <v>143</v>
      </c>
      <c r="C45" s="78"/>
      <c r="D45" s="80">
        <v>0</v>
      </c>
      <c r="E45" s="76"/>
      <c r="F45" s="76"/>
      <c r="G45" s="76"/>
      <c r="H45" s="75"/>
    </row>
    <row r="46" spans="1:8" x14ac:dyDescent="0.25">
      <c r="A46" s="98" t="s">
        <v>29</v>
      </c>
      <c r="B46" s="99"/>
      <c r="C46" s="96" t="s">
        <v>154</v>
      </c>
      <c r="D46" s="77">
        <v>4601.2749999999996</v>
      </c>
      <c r="E46" s="76">
        <v>7</v>
      </c>
      <c r="F46" s="76" t="s">
        <v>118</v>
      </c>
      <c r="G46" s="77">
        <v>657.32500000000005</v>
      </c>
      <c r="H46" s="75"/>
    </row>
    <row r="47" spans="1:8" x14ac:dyDescent="0.25">
      <c r="A47" s="100">
        <v>1</v>
      </c>
      <c r="B47" s="79" t="s">
        <v>147</v>
      </c>
      <c r="C47" s="96"/>
      <c r="D47" s="77">
        <v>20.125</v>
      </c>
      <c r="E47" s="76"/>
      <c r="F47" s="76"/>
      <c r="G47" s="76"/>
      <c r="H47" s="97" t="s">
        <v>153</v>
      </c>
    </row>
    <row r="48" spans="1:8" x14ac:dyDescent="0.25">
      <c r="A48" s="96"/>
      <c r="B48" s="79" t="s">
        <v>145</v>
      </c>
      <c r="C48" s="96"/>
      <c r="D48" s="77">
        <v>1193.395</v>
      </c>
      <c r="E48" s="76"/>
      <c r="F48" s="76"/>
      <c r="G48" s="76"/>
      <c r="H48" s="97"/>
    </row>
    <row r="49" spans="1:8" x14ac:dyDescent="0.25">
      <c r="A49" s="96"/>
      <c r="B49" s="79" t="s">
        <v>144</v>
      </c>
      <c r="C49" s="96"/>
      <c r="D49" s="77">
        <v>3387.7550000000001</v>
      </c>
      <c r="E49" s="76"/>
      <c r="F49" s="76"/>
      <c r="G49" s="76"/>
      <c r="H49" s="97"/>
    </row>
    <row r="50" spans="1:8" x14ac:dyDescent="0.25">
      <c r="A50" s="96"/>
      <c r="B50" s="79" t="s">
        <v>143</v>
      </c>
      <c r="C50" s="96"/>
      <c r="D50" s="77">
        <v>0</v>
      </c>
      <c r="E50" s="76"/>
      <c r="F50" s="76"/>
      <c r="G50" s="76"/>
      <c r="H50" s="97"/>
    </row>
    <row r="51" spans="1:8" ht="25.5" x14ac:dyDescent="0.25">
      <c r="A51" s="101" t="s">
        <v>52</v>
      </c>
      <c r="B51" s="95"/>
      <c r="C51" s="78"/>
      <c r="D51" s="80">
        <v>344.99420288827997</v>
      </c>
      <c r="E51" s="76"/>
      <c r="F51" s="76"/>
      <c r="G51" s="76"/>
      <c r="H51" s="75"/>
    </row>
    <row r="52" spans="1:8" x14ac:dyDescent="0.25">
      <c r="A52" s="96" t="s">
        <v>155</v>
      </c>
      <c r="B52" s="79" t="s">
        <v>147</v>
      </c>
      <c r="C52" s="78"/>
      <c r="D52" s="80">
        <v>0</v>
      </c>
      <c r="E52" s="76"/>
      <c r="F52" s="76"/>
      <c r="G52" s="76"/>
      <c r="H52" s="75"/>
    </row>
    <row r="53" spans="1:8" x14ac:dyDescent="0.25">
      <c r="A53" s="96"/>
      <c r="B53" s="79" t="s">
        <v>145</v>
      </c>
      <c r="C53" s="78"/>
      <c r="D53" s="80">
        <v>0</v>
      </c>
      <c r="E53" s="76"/>
      <c r="F53" s="76"/>
      <c r="G53" s="76"/>
      <c r="H53" s="75"/>
    </row>
    <row r="54" spans="1:8" x14ac:dyDescent="0.25">
      <c r="A54" s="96"/>
      <c r="B54" s="79" t="s">
        <v>144</v>
      </c>
      <c r="C54" s="78"/>
      <c r="D54" s="80">
        <v>0</v>
      </c>
      <c r="E54" s="76"/>
      <c r="F54" s="76"/>
      <c r="G54" s="76"/>
      <c r="H54" s="75"/>
    </row>
    <row r="55" spans="1:8" x14ac:dyDescent="0.25">
      <c r="A55" s="96"/>
      <c r="B55" s="79" t="s">
        <v>143</v>
      </c>
      <c r="C55" s="78"/>
      <c r="D55" s="80">
        <v>152.285</v>
      </c>
      <c r="E55" s="76"/>
      <c r="F55" s="76"/>
      <c r="G55" s="76"/>
      <c r="H55" s="75"/>
    </row>
    <row r="56" spans="1:8" x14ac:dyDescent="0.25">
      <c r="A56" s="98" t="s">
        <v>52</v>
      </c>
      <c r="B56" s="99"/>
      <c r="C56" s="96" t="s">
        <v>154</v>
      </c>
      <c r="D56" s="77">
        <v>152.285</v>
      </c>
      <c r="E56" s="76">
        <v>7</v>
      </c>
      <c r="F56" s="76" t="s">
        <v>118</v>
      </c>
      <c r="G56" s="77">
        <v>21.754999999999999</v>
      </c>
      <c r="H56" s="75"/>
    </row>
    <row r="57" spans="1:8" x14ac:dyDescent="0.25">
      <c r="A57" s="100">
        <v>1</v>
      </c>
      <c r="B57" s="79" t="s">
        <v>147</v>
      </c>
      <c r="C57" s="96"/>
      <c r="D57" s="77">
        <v>0</v>
      </c>
      <c r="E57" s="76"/>
      <c r="F57" s="76"/>
      <c r="G57" s="76"/>
      <c r="H57" s="97" t="s">
        <v>153</v>
      </c>
    </row>
    <row r="58" spans="1:8" x14ac:dyDescent="0.25">
      <c r="A58" s="96"/>
      <c r="B58" s="79" t="s">
        <v>145</v>
      </c>
      <c r="C58" s="96"/>
      <c r="D58" s="77">
        <v>0</v>
      </c>
      <c r="E58" s="76"/>
      <c r="F58" s="76"/>
      <c r="G58" s="76"/>
      <c r="H58" s="97"/>
    </row>
    <row r="59" spans="1:8" x14ac:dyDescent="0.25">
      <c r="A59" s="96"/>
      <c r="B59" s="79" t="s">
        <v>144</v>
      </c>
      <c r="C59" s="96"/>
      <c r="D59" s="77">
        <v>0</v>
      </c>
      <c r="E59" s="76"/>
      <c r="F59" s="76"/>
      <c r="G59" s="76"/>
      <c r="H59" s="97"/>
    </row>
    <row r="60" spans="1:8" x14ac:dyDescent="0.25">
      <c r="A60" s="96"/>
      <c r="B60" s="79" t="s">
        <v>143</v>
      </c>
      <c r="C60" s="96"/>
      <c r="D60" s="77">
        <v>152.285</v>
      </c>
      <c r="E60" s="76"/>
      <c r="F60" s="76"/>
      <c r="G60" s="76"/>
      <c r="H60" s="97"/>
    </row>
    <row r="61" spans="1:8" x14ac:dyDescent="0.25">
      <c r="A61" s="96" t="s">
        <v>152</v>
      </c>
      <c r="B61" s="79" t="s">
        <v>147</v>
      </c>
      <c r="C61" s="78"/>
      <c r="D61" s="80">
        <v>0</v>
      </c>
      <c r="E61" s="76"/>
      <c r="F61" s="76"/>
      <c r="G61" s="76"/>
      <c r="H61" s="75"/>
    </row>
    <row r="62" spans="1:8" x14ac:dyDescent="0.25">
      <c r="A62" s="96"/>
      <c r="B62" s="79" t="s">
        <v>145</v>
      </c>
      <c r="C62" s="78"/>
      <c r="D62" s="80">
        <v>0</v>
      </c>
      <c r="E62" s="76"/>
      <c r="F62" s="76"/>
      <c r="G62" s="76"/>
      <c r="H62" s="75"/>
    </row>
    <row r="63" spans="1:8" x14ac:dyDescent="0.25">
      <c r="A63" s="96"/>
      <c r="B63" s="79" t="s">
        <v>144</v>
      </c>
      <c r="C63" s="78"/>
      <c r="D63" s="80">
        <v>0</v>
      </c>
      <c r="E63" s="76"/>
      <c r="F63" s="76"/>
      <c r="G63" s="76"/>
      <c r="H63" s="75"/>
    </row>
    <row r="64" spans="1:8" x14ac:dyDescent="0.25">
      <c r="A64" s="96"/>
      <c r="B64" s="79" t="s">
        <v>143</v>
      </c>
      <c r="C64" s="78"/>
      <c r="D64" s="80">
        <v>344.99420288827997</v>
      </c>
      <c r="E64" s="76"/>
      <c r="F64" s="76"/>
      <c r="G64" s="76"/>
      <c r="H64" s="75"/>
    </row>
    <row r="65" spans="1:8" x14ac:dyDescent="0.25">
      <c r="A65" s="98" t="s">
        <v>52</v>
      </c>
      <c r="B65" s="99"/>
      <c r="C65" s="96" t="s">
        <v>148</v>
      </c>
      <c r="D65" s="77">
        <v>192.70920288828</v>
      </c>
      <c r="E65" s="76">
        <v>2</v>
      </c>
      <c r="F65" s="76" t="s">
        <v>118</v>
      </c>
      <c r="G65" s="77">
        <v>96.354601444140002</v>
      </c>
      <c r="H65" s="75"/>
    </row>
    <row r="66" spans="1:8" x14ac:dyDescent="0.25">
      <c r="A66" s="100">
        <v>1</v>
      </c>
      <c r="B66" s="79" t="s">
        <v>147</v>
      </c>
      <c r="C66" s="96"/>
      <c r="D66" s="77">
        <v>0</v>
      </c>
      <c r="E66" s="76"/>
      <c r="F66" s="76"/>
      <c r="G66" s="76"/>
      <c r="H66" s="97" t="s">
        <v>146</v>
      </c>
    </row>
    <row r="67" spans="1:8" x14ac:dyDescent="0.25">
      <c r="A67" s="96"/>
      <c r="B67" s="79" t="s">
        <v>145</v>
      </c>
      <c r="C67" s="96"/>
      <c r="D67" s="77">
        <v>0</v>
      </c>
      <c r="E67" s="76"/>
      <c r="F67" s="76"/>
      <c r="G67" s="76"/>
      <c r="H67" s="97"/>
    </row>
    <row r="68" spans="1:8" x14ac:dyDescent="0.25">
      <c r="A68" s="96"/>
      <c r="B68" s="79" t="s">
        <v>144</v>
      </c>
      <c r="C68" s="96"/>
      <c r="D68" s="77">
        <v>0</v>
      </c>
      <c r="E68" s="76"/>
      <c r="F68" s="76"/>
      <c r="G68" s="76"/>
      <c r="H68" s="97"/>
    </row>
    <row r="69" spans="1:8" x14ac:dyDescent="0.25">
      <c r="A69" s="96"/>
      <c r="B69" s="79" t="s">
        <v>143</v>
      </c>
      <c r="C69" s="96"/>
      <c r="D69" s="77">
        <v>192.70920288828</v>
      </c>
      <c r="E69" s="76"/>
      <c r="F69" s="76"/>
      <c r="G69" s="76"/>
      <c r="H69" s="97"/>
    </row>
    <row r="70" spans="1:8" ht="25.5" x14ac:dyDescent="0.25">
      <c r="A70" s="101" t="s">
        <v>151</v>
      </c>
      <c r="B70" s="95"/>
      <c r="C70" s="78"/>
      <c r="D70" s="80">
        <v>9468.8828136991997</v>
      </c>
      <c r="E70" s="76"/>
      <c r="F70" s="76"/>
      <c r="G70" s="76"/>
      <c r="H70" s="75"/>
    </row>
    <row r="71" spans="1:8" x14ac:dyDescent="0.25">
      <c r="A71" s="96" t="s">
        <v>150</v>
      </c>
      <c r="B71" s="79" t="s">
        <v>147</v>
      </c>
      <c r="C71" s="78"/>
      <c r="D71" s="80">
        <v>1701.6058088939001</v>
      </c>
      <c r="E71" s="76"/>
      <c r="F71" s="76"/>
      <c r="G71" s="76"/>
      <c r="H71" s="75"/>
    </row>
    <row r="72" spans="1:8" x14ac:dyDescent="0.25">
      <c r="A72" s="96"/>
      <c r="B72" s="79" t="s">
        <v>145</v>
      </c>
      <c r="C72" s="78"/>
      <c r="D72" s="80">
        <v>123.73644460872001</v>
      </c>
      <c r="E72" s="76"/>
      <c r="F72" s="76"/>
      <c r="G72" s="76"/>
      <c r="H72" s="75"/>
    </row>
    <row r="73" spans="1:8" x14ac:dyDescent="0.25">
      <c r="A73" s="96"/>
      <c r="B73" s="79" t="s">
        <v>144</v>
      </c>
      <c r="C73" s="78"/>
      <c r="D73" s="80">
        <v>7643.5405601966004</v>
      </c>
      <c r="E73" s="76"/>
      <c r="F73" s="76"/>
      <c r="G73" s="76"/>
      <c r="H73" s="75"/>
    </row>
    <row r="74" spans="1:8" x14ac:dyDescent="0.25">
      <c r="A74" s="96"/>
      <c r="B74" s="79" t="s">
        <v>143</v>
      </c>
      <c r="C74" s="78"/>
      <c r="D74" s="80">
        <v>0</v>
      </c>
      <c r="E74" s="76"/>
      <c r="F74" s="76"/>
      <c r="G74" s="76"/>
      <c r="H74" s="75"/>
    </row>
    <row r="75" spans="1:8" x14ac:dyDescent="0.25">
      <c r="A75" s="98" t="s">
        <v>149</v>
      </c>
      <c r="B75" s="99"/>
      <c r="C75" s="96" t="s">
        <v>148</v>
      </c>
      <c r="D75" s="77">
        <v>9468.8828136991997</v>
      </c>
      <c r="E75" s="76">
        <v>2</v>
      </c>
      <c r="F75" s="76" t="s">
        <v>118</v>
      </c>
      <c r="G75" s="77">
        <v>4734.4414068495998</v>
      </c>
      <c r="H75" s="75"/>
    </row>
    <row r="76" spans="1:8" x14ac:dyDescent="0.25">
      <c r="A76" s="100">
        <v>1</v>
      </c>
      <c r="B76" s="79" t="s">
        <v>147</v>
      </c>
      <c r="C76" s="96"/>
      <c r="D76" s="77">
        <v>1701.6058088939001</v>
      </c>
      <c r="E76" s="76"/>
      <c r="F76" s="76"/>
      <c r="G76" s="76"/>
      <c r="H76" s="97" t="s">
        <v>146</v>
      </c>
    </row>
    <row r="77" spans="1:8" x14ac:dyDescent="0.25">
      <c r="A77" s="96"/>
      <c r="B77" s="79" t="s">
        <v>145</v>
      </c>
      <c r="C77" s="96"/>
      <c r="D77" s="77">
        <v>123.73644460872001</v>
      </c>
      <c r="E77" s="76"/>
      <c r="F77" s="76"/>
      <c r="G77" s="76"/>
      <c r="H77" s="97"/>
    </row>
    <row r="78" spans="1:8" x14ac:dyDescent="0.25">
      <c r="A78" s="96"/>
      <c r="B78" s="79" t="s">
        <v>144</v>
      </c>
      <c r="C78" s="96"/>
      <c r="D78" s="77">
        <v>7643.5405601966004</v>
      </c>
      <c r="E78" s="76"/>
      <c r="F78" s="76"/>
      <c r="G78" s="76"/>
      <c r="H78" s="97"/>
    </row>
    <row r="79" spans="1:8" x14ac:dyDescent="0.25">
      <c r="A79" s="96"/>
      <c r="B79" s="79" t="s">
        <v>143</v>
      </c>
      <c r="C79" s="96"/>
      <c r="D79" s="77">
        <v>0</v>
      </c>
      <c r="E79" s="76"/>
      <c r="F79" s="76"/>
      <c r="G79" s="76"/>
      <c r="H79" s="97"/>
    </row>
    <row r="80" spans="1:8" x14ac:dyDescent="0.25">
      <c r="A80" s="74"/>
      <c r="C80" s="74"/>
      <c r="D80" s="72"/>
      <c r="E80" s="72"/>
      <c r="F80" s="72"/>
      <c r="G80" s="72"/>
      <c r="H80" s="73"/>
    </row>
    <row r="82" spans="1:8" x14ac:dyDescent="0.25">
      <c r="A82" s="102" t="s">
        <v>142</v>
      </c>
      <c r="B82" s="102"/>
      <c r="C82" s="102"/>
      <c r="D82" s="102"/>
      <c r="E82" s="102"/>
      <c r="F82" s="102"/>
      <c r="G82" s="102"/>
      <c r="H82" s="102"/>
    </row>
    <row r="83" spans="1:8" x14ac:dyDescent="0.25">
      <c r="A83" s="102" t="s">
        <v>141</v>
      </c>
      <c r="B83" s="102"/>
      <c r="C83" s="102"/>
      <c r="D83" s="102"/>
      <c r="E83" s="102"/>
      <c r="F83" s="102"/>
      <c r="G83" s="102"/>
      <c r="H83" s="102"/>
    </row>
  </sheetData>
  <mergeCells count="47">
    <mergeCell ref="A82:H82"/>
    <mergeCell ref="A83:H83"/>
    <mergeCell ref="A70:B70"/>
    <mergeCell ref="A71:A74"/>
    <mergeCell ref="A75:B75"/>
    <mergeCell ref="H76:H79"/>
    <mergeCell ref="C75:C79"/>
    <mergeCell ref="A76:A79"/>
    <mergeCell ref="A61:A64"/>
    <mergeCell ref="A65:B65"/>
    <mergeCell ref="H66:H69"/>
    <mergeCell ref="C65:C69"/>
    <mergeCell ref="A66:A69"/>
    <mergeCell ref="A57:A60"/>
    <mergeCell ref="A41:B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23:A26"/>
    <mergeCell ref="A27:B27"/>
    <mergeCell ref="H28:H31"/>
    <mergeCell ref="C27:C31"/>
    <mergeCell ref="A28:A31"/>
    <mergeCell ref="A32:A35"/>
    <mergeCell ref="A36:B36"/>
    <mergeCell ref="H37:H40"/>
    <mergeCell ref="C36:C40"/>
    <mergeCell ref="A37:A40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5703125" style="16" customWidth="1"/>
    <col min="2" max="3" width="13.855468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108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109</v>
      </c>
      <c r="B3" s="6" t="s">
        <v>110</v>
      </c>
      <c r="C3" s="6" t="s">
        <v>111</v>
      </c>
      <c r="D3" s="6" t="s">
        <v>112</v>
      </c>
      <c r="E3" s="6" t="s">
        <v>113</v>
      </c>
      <c r="F3" s="6" t="s">
        <v>114</v>
      </c>
      <c r="G3" s="6" t="s">
        <v>115</v>
      </c>
      <c r="H3" s="6" t="s">
        <v>116</v>
      </c>
    </row>
    <row r="4" spans="1:8" ht="39" customHeight="1" x14ac:dyDescent="0.25">
      <c r="A4" s="25" t="s">
        <v>117</v>
      </c>
      <c r="B4" s="26" t="s">
        <v>118</v>
      </c>
      <c r="C4" s="27">
        <v>1</v>
      </c>
      <c r="D4" s="27">
        <v>4899.1002765904004</v>
      </c>
      <c r="E4" s="26" t="s">
        <v>119</v>
      </c>
      <c r="F4" s="25" t="s">
        <v>117</v>
      </c>
      <c r="G4" s="27">
        <v>4899.1002765904004</v>
      </c>
      <c r="H4" s="28" t="s">
        <v>170</v>
      </c>
    </row>
    <row r="5" spans="1:8" ht="39" hidden="1" customHeight="1" x14ac:dyDescent="0.25">
      <c r="A5" s="25" t="s">
        <v>120</v>
      </c>
      <c r="B5" s="26" t="s">
        <v>118</v>
      </c>
      <c r="C5" s="27">
        <v>27</v>
      </c>
      <c r="D5" s="27">
        <v>4.8225376529421</v>
      </c>
      <c r="E5" s="26"/>
      <c r="F5" s="26"/>
      <c r="G5" s="27">
        <v>130.20851662944</v>
      </c>
      <c r="H5" s="28"/>
    </row>
    <row r="6" spans="1:8" ht="39" hidden="1" customHeight="1" x14ac:dyDescent="0.25">
      <c r="A6" s="25" t="s">
        <v>121</v>
      </c>
      <c r="B6" s="26" t="s">
        <v>118</v>
      </c>
      <c r="C6" s="27">
        <v>3.5</v>
      </c>
      <c r="D6" s="27">
        <v>470.14575000000002</v>
      </c>
      <c r="E6" s="26">
        <v>0.4</v>
      </c>
      <c r="F6" s="26"/>
      <c r="G6" s="27">
        <v>1645.510125</v>
      </c>
      <c r="H6" s="28"/>
    </row>
    <row r="7" spans="1:8" ht="39" hidden="1" customHeight="1" x14ac:dyDescent="0.25">
      <c r="A7" s="25" t="s">
        <v>122</v>
      </c>
      <c r="B7" s="26" t="s">
        <v>118</v>
      </c>
      <c r="C7" s="27">
        <v>3.5</v>
      </c>
      <c r="D7" s="27">
        <v>491.08711</v>
      </c>
      <c r="E7" s="26">
        <v>0.4</v>
      </c>
      <c r="F7" s="26"/>
      <c r="G7" s="27">
        <v>1718.804885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A61" zoomScale="70" zoomScaleNormal="70" workbookViewId="0">
      <selection activeCell="B14" sqref="B14"/>
    </sheetView>
  </sheetViews>
  <sheetFormatPr defaultColWidth="8.85546875" defaultRowHeight="15.75" x14ac:dyDescent="0.25"/>
  <cols>
    <col min="1" max="1" width="10.85546875" style="5" customWidth="1"/>
    <col min="2" max="2" width="66.28515625" style="5" customWidth="1"/>
    <col min="3" max="3" width="66.7109375" style="5" customWidth="1"/>
    <col min="4" max="4" width="21.855468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855468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140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94.5" customHeight="1" x14ac:dyDescent="0.25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625.18763964148002</v>
      </c>
      <c r="E25" s="20">
        <v>23.557605354311001</v>
      </c>
      <c r="F25" s="20">
        <v>4899.0980943203003</v>
      </c>
      <c r="G25" s="20">
        <v>0</v>
      </c>
      <c r="H25" s="20">
        <v>5547.8433393161004</v>
      </c>
    </row>
    <row r="26" spans="1:8" ht="31.5" x14ac:dyDescent="0.25">
      <c r="A26" s="6">
        <v>2</v>
      </c>
      <c r="B26" s="6" t="s">
        <v>26</v>
      </c>
      <c r="C26" s="32" t="s">
        <v>27</v>
      </c>
      <c r="D26" s="20">
        <v>427.5</v>
      </c>
      <c r="E26" s="20">
        <v>37.32</v>
      </c>
      <c r="F26" s="20">
        <v>0</v>
      </c>
      <c r="G26" s="20">
        <v>0</v>
      </c>
      <c r="H26" s="20">
        <v>464.82</v>
      </c>
    </row>
    <row r="27" spans="1:8" x14ac:dyDescent="0.25">
      <c r="A27" s="6">
        <v>3</v>
      </c>
      <c r="B27" s="6" t="s">
        <v>28</v>
      </c>
      <c r="C27" s="32" t="s">
        <v>29</v>
      </c>
      <c r="D27" s="20">
        <v>20.125</v>
      </c>
      <c r="E27" s="20">
        <v>1193.395</v>
      </c>
      <c r="F27" s="20">
        <v>3387.7550000000001</v>
      </c>
      <c r="G27" s="20">
        <v>0</v>
      </c>
      <c r="H27" s="20">
        <v>4601.2749999999996</v>
      </c>
    </row>
    <row r="28" spans="1:8" x14ac:dyDescent="0.25">
      <c r="A28" s="6"/>
      <c r="B28" s="9"/>
      <c r="C28" s="9" t="s">
        <v>30</v>
      </c>
      <c r="D28" s="20">
        <v>1072.8126396415</v>
      </c>
      <c r="E28" s="20">
        <v>1254.2726053542999</v>
      </c>
      <c r="F28" s="20">
        <v>8286.8530943203004</v>
      </c>
      <c r="G28" s="20">
        <v>0</v>
      </c>
      <c r="H28" s="20">
        <v>10613.938339316001</v>
      </c>
    </row>
    <row r="29" spans="1:8" ht="31.5" x14ac:dyDescent="0.25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25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x14ac:dyDescent="0.25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x14ac:dyDescent="0.25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25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x14ac:dyDescent="0.25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x14ac:dyDescent="0.25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25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x14ac:dyDescent="0.25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1.5" customHeight="1" x14ac:dyDescent="0.25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25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x14ac:dyDescent="0.25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x14ac:dyDescent="0.25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25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x14ac:dyDescent="0.25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x14ac:dyDescent="0.25">
      <c r="A44" s="6"/>
      <c r="B44" s="9"/>
      <c r="C44" s="9" t="s">
        <v>41</v>
      </c>
      <c r="D44" s="20">
        <v>1072.8126396415</v>
      </c>
      <c r="E44" s="20">
        <v>1254.2726053542999</v>
      </c>
      <c r="F44" s="20">
        <v>8286.8530943203004</v>
      </c>
      <c r="G44" s="20">
        <v>0</v>
      </c>
      <c r="H44" s="20">
        <v>10613.938339316001</v>
      </c>
    </row>
    <row r="45" spans="1:8" x14ac:dyDescent="0.25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5" x14ac:dyDescent="0.25">
      <c r="A46" s="6">
        <v>4</v>
      </c>
      <c r="B46" s="6" t="s">
        <v>43</v>
      </c>
      <c r="C46" s="32" t="s">
        <v>44</v>
      </c>
      <c r="D46" s="20">
        <v>12.504407473849</v>
      </c>
      <c r="E46" s="20">
        <v>0.46918806402750002</v>
      </c>
      <c r="F46" s="20">
        <v>0</v>
      </c>
      <c r="G46" s="20">
        <v>0</v>
      </c>
      <c r="H46" s="20">
        <v>12.973595537875999</v>
      </c>
    </row>
    <row r="47" spans="1:8" ht="31.5" x14ac:dyDescent="0.25">
      <c r="A47" s="6">
        <v>5</v>
      </c>
      <c r="B47" s="6" t="s">
        <v>43</v>
      </c>
      <c r="C47" s="32" t="s">
        <v>45</v>
      </c>
      <c r="D47" s="20">
        <v>10.6875</v>
      </c>
      <c r="E47" s="20">
        <v>0.93300000000000005</v>
      </c>
      <c r="F47" s="20">
        <v>0</v>
      </c>
      <c r="G47" s="20">
        <v>0</v>
      </c>
      <c r="H47" s="20">
        <v>11.6205</v>
      </c>
    </row>
    <row r="48" spans="1:8" ht="31.5" x14ac:dyDescent="0.25">
      <c r="A48" s="6">
        <v>6</v>
      </c>
      <c r="B48" s="6" t="s">
        <v>46</v>
      </c>
      <c r="C48" s="32" t="s">
        <v>47</v>
      </c>
      <c r="D48" s="20">
        <v>0.42</v>
      </c>
      <c r="E48" s="20">
        <v>23.87</v>
      </c>
      <c r="F48" s="20">
        <v>0</v>
      </c>
      <c r="G48" s="20">
        <v>0</v>
      </c>
      <c r="H48" s="20">
        <v>24.29</v>
      </c>
    </row>
    <row r="49" spans="1:8" x14ac:dyDescent="0.25">
      <c r="A49" s="6"/>
      <c r="B49" s="9"/>
      <c r="C49" s="9" t="s">
        <v>48</v>
      </c>
      <c r="D49" s="20">
        <v>23.611907473849001</v>
      </c>
      <c r="E49" s="20">
        <v>25.272188064026999</v>
      </c>
      <c r="F49" s="20">
        <v>0</v>
      </c>
      <c r="G49" s="20">
        <v>0</v>
      </c>
      <c r="H49" s="20">
        <v>48.884095537876</v>
      </c>
    </row>
    <row r="50" spans="1:8" x14ac:dyDescent="0.25">
      <c r="A50" s="6"/>
      <c r="B50" s="9"/>
      <c r="C50" s="9" t="s">
        <v>49</v>
      </c>
      <c r="D50" s="20">
        <v>1096.4245471152999</v>
      </c>
      <c r="E50" s="20">
        <v>1279.5447934183001</v>
      </c>
      <c r="F50" s="20">
        <v>8286.8530943203004</v>
      </c>
      <c r="G50" s="20">
        <v>0</v>
      </c>
      <c r="H50" s="20">
        <v>10662.822434854001</v>
      </c>
    </row>
    <row r="51" spans="1:8" x14ac:dyDescent="0.25">
      <c r="A51" s="6"/>
      <c r="B51" s="9"/>
      <c r="C51" s="9" t="s">
        <v>50</v>
      </c>
      <c r="D51" s="20"/>
      <c r="E51" s="20"/>
      <c r="F51" s="20"/>
      <c r="G51" s="20"/>
      <c r="H51" s="20"/>
    </row>
    <row r="52" spans="1:8" x14ac:dyDescent="0.25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106.80029699305</v>
      </c>
      <c r="H52" s="20">
        <v>106.80029699305</v>
      </c>
    </row>
    <row r="53" spans="1:8" ht="31.5" x14ac:dyDescent="0.25">
      <c r="A53" s="6">
        <v>8</v>
      </c>
      <c r="B53" s="6" t="s">
        <v>53</v>
      </c>
      <c r="C53" s="7" t="s">
        <v>54</v>
      </c>
      <c r="D53" s="20">
        <v>28.076502997487001</v>
      </c>
      <c r="E53" s="20">
        <v>1.6203502685946001</v>
      </c>
      <c r="F53" s="20">
        <v>0</v>
      </c>
      <c r="G53" s="20">
        <v>0</v>
      </c>
      <c r="H53" s="20">
        <v>29.696853266082002</v>
      </c>
    </row>
    <row r="54" spans="1:8" x14ac:dyDescent="0.25">
      <c r="A54" s="6">
        <v>9</v>
      </c>
      <c r="B54" s="6" t="s">
        <v>55</v>
      </c>
      <c r="C54" s="7" t="s">
        <v>56</v>
      </c>
      <c r="D54" s="20">
        <v>0</v>
      </c>
      <c r="E54" s="20">
        <v>0</v>
      </c>
      <c r="F54" s="20">
        <v>0</v>
      </c>
      <c r="G54" s="20">
        <v>14.730322940398</v>
      </c>
      <c r="H54" s="20">
        <v>14.730322940398</v>
      </c>
    </row>
    <row r="55" spans="1:8" x14ac:dyDescent="0.25">
      <c r="A55" s="6">
        <v>10</v>
      </c>
      <c r="B55" s="6"/>
      <c r="C55" s="7" t="s">
        <v>57</v>
      </c>
      <c r="D55" s="20">
        <v>0</v>
      </c>
      <c r="E55" s="20">
        <v>0</v>
      </c>
      <c r="F55" s="20">
        <v>0</v>
      </c>
      <c r="G55" s="20">
        <v>9.1546229236993995</v>
      </c>
      <c r="H55" s="20">
        <v>9.1546229236993995</v>
      </c>
    </row>
    <row r="56" spans="1:8" x14ac:dyDescent="0.25">
      <c r="A56" s="6">
        <v>11</v>
      </c>
      <c r="B56" s="6"/>
      <c r="C56" s="7" t="s">
        <v>58</v>
      </c>
      <c r="D56" s="20">
        <v>0</v>
      </c>
      <c r="E56" s="20">
        <v>0</v>
      </c>
      <c r="F56" s="20">
        <v>0</v>
      </c>
      <c r="G56" s="20">
        <v>7.7470587316169004</v>
      </c>
      <c r="H56" s="20">
        <v>7.7470587316169004</v>
      </c>
    </row>
    <row r="57" spans="1:8" x14ac:dyDescent="0.25">
      <c r="A57" s="6">
        <v>12</v>
      </c>
      <c r="B57" s="6" t="s">
        <v>59</v>
      </c>
      <c r="C57" s="7" t="s">
        <v>60</v>
      </c>
      <c r="D57" s="20">
        <v>0</v>
      </c>
      <c r="E57" s="20">
        <v>0</v>
      </c>
      <c r="F57" s="20">
        <v>0</v>
      </c>
      <c r="G57" s="20">
        <v>152.285</v>
      </c>
      <c r="H57" s="20">
        <v>152.285</v>
      </c>
    </row>
    <row r="58" spans="1:8" ht="31.5" x14ac:dyDescent="0.25">
      <c r="A58" s="6">
        <v>13</v>
      </c>
      <c r="B58" s="6" t="s">
        <v>61</v>
      </c>
      <c r="C58" s="7" t="s">
        <v>54</v>
      </c>
      <c r="D58" s="20">
        <v>0.52500000000000002</v>
      </c>
      <c r="E58" s="20">
        <v>31.78</v>
      </c>
      <c r="F58" s="20">
        <v>0</v>
      </c>
      <c r="G58" s="20">
        <v>0</v>
      </c>
      <c r="H58" s="20">
        <v>32.305</v>
      </c>
    </row>
    <row r="59" spans="1:8" x14ac:dyDescent="0.25">
      <c r="A59" s="6"/>
      <c r="B59" s="9"/>
      <c r="C59" s="9" t="s">
        <v>62</v>
      </c>
      <c r="D59" s="20">
        <v>28.601502997487</v>
      </c>
      <c r="E59" s="20">
        <v>33.400350268594998</v>
      </c>
      <c r="F59" s="20">
        <v>0</v>
      </c>
      <c r="G59" s="20">
        <v>290.71730158875999</v>
      </c>
      <c r="H59" s="20">
        <v>352.71915485484999</v>
      </c>
    </row>
    <row r="60" spans="1:8" x14ac:dyDescent="0.25">
      <c r="A60" s="6"/>
      <c r="B60" s="9"/>
      <c r="C60" s="9" t="s">
        <v>63</v>
      </c>
      <c r="D60" s="20">
        <v>1125.0260501128</v>
      </c>
      <c r="E60" s="20">
        <v>1312.9451436869001</v>
      </c>
      <c r="F60" s="20">
        <v>8286.8530943203004</v>
      </c>
      <c r="G60" s="20">
        <v>290.71730158875999</v>
      </c>
      <c r="H60" s="20">
        <v>11015.541589709001</v>
      </c>
    </row>
    <row r="61" spans="1:8" ht="31.5" customHeight="1" x14ac:dyDescent="0.25">
      <c r="A61" s="6"/>
      <c r="B61" s="9"/>
      <c r="C61" s="9" t="s">
        <v>64</v>
      </c>
      <c r="D61" s="20"/>
      <c r="E61" s="20"/>
      <c r="F61" s="20"/>
      <c r="G61" s="20"/>
      <c r="H61" s="20"/>
    </row>
    <row r="62" spans="1:8" x14ac:dyDescent="0.25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x14ac:dyDescent="0.25">
      <c r="A63" s="6"/>
      <c r="B63" s="9"/>
      <c r="C63" s="9" t="s">
        <v>65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x14ac:dyDescent="0.25">
      <c r="A64" s="6"/>
      <c r="B64" s="9"/>
      <c r="C64" s="9" t="s">
        <v>66</v>
      </c>
      <c r="D64" s="20">
        <v>1125.0260501128</v>
      </c>
      <c r="E64" s="20">
        <v>1312.9451436869001</v>
      </c>
      <c r="F64" s="20">
        <v>8286.8530943203004</v>
      </c>
      <c r="G64" s="20">
        <v>290.71730158875999</v>
      </c>
      <c r="H64" s="20">
        <v>11015.541589709001</v>
      </c>
    </row>
    <row r="65" spans="1:8" ht="157.5" customHeight="1" x14ac:dyDescent="0.25">
      <c r="A65" s="6"/>
      <c r="B65" s="9"/>
      <c r="C65" s="9" t="s">
        <v>67</v>
      </c>
      <c r="D65" s="20"/>
      <c r="E65" s="20"/>
      <c r="F65" s="20"/>
      <c r="G65" s="20"/>
      <c r="H65" s="20"/>
    </row>
    <row r="66" spans="1:8" x14ac:dyDescent="0.25">
      <c r="A66" s="6">
        <v>14</v>
      </c>
      <c r="B66" s="6" t="s">
        <v>68</v>
      </c>
      <c r="C66" s="7" t="s">
        <v>69</v>
      </c>
      <c r="D66" s="20">
        <v>0</v>
      </c>
      <c r="E66" s="20">
        <v>0</v>
      </c>
      <c r="F66" s="20">
        <v>0</v>
      </c>
      <c r="G66" s="20">
        <v>488.63209030883002</v>
      </c>
      <c r="H66" s="20">
        <v>488.63209030883002</v>
      </c>
    </row>
    <row r="67" spans="1:8" x14ac:dyDescent="0.25">
      <c r="A67" s="6">
        <v>15</v>
      </c>
      <c r="B67" s="6" t="s">
        <v>82</v>
      </c>
      <c r="C67" s="7" t="s">
        <v>84</v>
      </c>
      <c r="D67" s="20">
        <v>0</v>
      </c>
      <c r="E67" s="20">
        <v>0</v>
      </c>
      <c r="F67" s="20">
        <v>0</v>
      </c>
      <c r="G67" s="20">
        <v>53.37</v>
      </c>
      <c r="H67" s="20">
        <v>53.37</v>
      </c>
    </row>
    <row r="68" spans="1:8" x14ac:dyDescent="0.25">
      <c r="A68" s="6">
        <v>16</v>
      </c>
      <c r="B68" s="6" t="s">
        <v>83</v>
      </c>
      <c r="C68" s="7" t="s">
        <v>69</v>
      </c>
      <c r="D68" s="20">
        <v>0</v>
      </c>
      <c r="E68" s="20">
        <v>0</v>
      </c>
      <c r="F68" s="20">
        <v>0</v>
      </c>
      <c r="G68" s="20">
        <v>667.41499999999996</v>
      </c>
      <c r="H68" s="20">
        <v>667.41499999999996</v>
      </c>
    </row>
    <row r="69" spans="1:8" x14ac:dyDescent="0.25">
      <c r="A69" s="6"/>
      <c r="B69" s="9"/>
      <c r="C69" s="9" t="s">
        <v>81</v>
      </c>
      <c r="D69" s="20">
        <v>0</v>
      </c>
      <c r="E69" s="20">
        <v>0</v>
      </c>
      <c r="F69" s="20">
        <v>0</v>
      </c>
      <c r="G69" s="20">
        <v>1209.4170903088</v>
      </c>
      <c r="H69" s="20">
        <v>1209.4170903088</v>
      </c>
    </row>
    <row r="70" spans="1:8" x14ac:dyDescent="0.25">
      <c r="A70" s="6"/>
      <c r="B70" s="9"/>
      <c r="C70" s="9" t="s">
        <v>80</v>
      </c>
      <c r="D70" s="20">
        <v>1125.0260501128</v>
      </c>
      <c r="E70" s="20">
        <v>1312.9451436869001</v>
      </c>
      <c r="F70" s="20">
        <v>8286.8530943203004</v>
      </c>
      <c r="G70" s="20">
        <v>1500.1343918975999</v>
      </c>
      <c r="H70" s="20">
        <v>12224.958680018</v>
      </c>
    </row>
    <row r="71" spans="1:8" x14ac:dyDescent="0.25">
      <c r="A71" s="6"/>
      <c r="B71" s="9"/>
      <c r="C71" s="9" t="s">
        <v>79</v>
      </c>
      <c r="D71" s="20"/>
      <c r="E71" s="20"/>
      <c r="F71" s="20"/>
      <c r="G71" s="20"/>
      <c r="H71" s="20"/>
    </row>
    <row r="72" spans="1:8" ht="47.25" customHeight="1" x14ac:dyDescent="0.25">
      <c r="A72" s="6">
        <v>17</v>
      </c>
      <c r="B72" s="6" t="s">
        <v>78</v>
      </c>
      <c r="C72" s="7" t="s">
        <v>77</v>
      </c>
      <c r="D72" s="20">
        <f>D70 * 3%</f>
        <v>33.750781503383998</v>
      </c>
      <c r="E72" s="20">
        <f>E70 * 3%</f>
        <v>39.388354310606999</v>
      </c>
      <c r="F72" s="20">
        <f>F70 * 3%</f>
        <v>248.60559282960901</v>
      </c>
      <c r="G72" s="20">
        <f>G70 * 3%</f>
        <v>45.004031756927994</v>
      </c>
      <c r="H72" s="20">
        <f>SUM(D72:G72)</f>
        <v>366.748760400528</v>
      </c>
    </row>
    <row r="73" spans="1:8" x14ac:dyDescent="0.25">
      <c r="A73" s="6"/>
      <c r="B73" s="9"/>
      <c r="C73" s="9" t="s">
        <v>76</v>
      </c>
      <c r="D73" s="20">
        <f>D72</f>
        <v>33.750781503383998</v>
      </c>
      <c r="E73" s="20">
        <f>E72</f>
        <v>39.388354310606999</v>
      </c>
      <c r="F73" s="20">
        <f>F72</f>
        <v>248.60559282960901</v>
      </c>
      <c r="G73" s="20">
        <f>G72</f>
        <v>45.004031756927994</v>
      </c>
      <c r="H73" s="20">
        <f>SUM(D73:G73)</f>
        <v>366.748760400528</v>
      </c>
    </row>
    <row r="74" spans="1:8" x14ac:dyDescent="0.25">
      <c r="A74" s="6"/>
      <c r="B74" s="9"/>
      <c r="C74" s="9" t="s">
        <v>75</v>
      </c>
      <c r="D74" s="20">
        <f>D73 + D70</f>
        <v>1158.7768316161839</v>
      </c>
      <c r="E74" s="20">
        <f>E73 + E70</f>
        <v>1352.333497997507</v>
      </c>
      <c r="F74" s="20">
        <f>F73 + F70</f>
        <v>8535.4586871499087</v>
      </c>
      <c r="G74" s="20">
        <f>G73 + G70</f>
        <v>1545.138423654528</v>
      </c>
      <c r="H74" s="20">
        <f>SUM(D74:G74)</f>
        <v>12591.707440418126</v>
      </c>
    </row>
    <row r="75" spans="1:8" x14ac:dyDescent="0.25">
      <c r="A75" s="6"/>
      <c r="B75" s="9"/>
      <c r="C75" s="9" t="s">
        <v>74</v>
      </c>
      <c r="D75" s="20"/>
      <c r="E75" s="20"/>
      <c r="F75" s="20"/>
      <c r="G75" s="20"/>
      <c r="H75" s="20"/>
    </row>
    <row r="76" spans="1:8" x14ac:dyDescent="0.25">
      <c r="A76" s="6">
        <v>18</v>
      </c>
      <c r="B76" s="6" t="s">
        <v>73</v>
      </c>
      <c r="C76" s="7" t="s">
        <v>72</v>
      </c>
      <c r="D76" s="20">
        <f>D74 * 20%</f>
        <v>231.75536632323679</v>
      </c>
      <c r="E76" s="20">
        <f>E74 * 20%</f>
        <v>270.4666995995014</v>
      </c>
      <c r="F76" s="20">
        <f>F74 * 20%</f>
        <v>1707.0917374299818</v>
      </c>
      <c r="G76" s="20">
        <f>G74 * 20%</f>
        <v>309.02768473090561</v>
      </c>
      <c r="H76" s="20">
        <f>SUM(D76:G76)</f>
        <v>2518.3414880836253</v>
      </c>
    </row>
    <row r="77" spans="1:8" x14ac:dyDescent="0.25">
      <c r="A77" s="6"/>
      <c r="B77" s="9"/>
      <c r="C77" s="9" t="s">
        <v>71</v>
      </c>
      <c r="D77" s="20">
        <f>D76</f>
        <v>231.75536632323679</v>
      </c>
      <c r="E77" s="20">
        <f>E76</f>
        <v>270.4666995995014</v>
      </c>
      <c r="F77" s="20">
        <f>F76</f>
        <v>1707.0917374299818</v>
      </c>
      <c r="G77" s="20">
        <f>G76</f>
        <v>309.02768473090561</v>
      </c>
      <c r="H77" s="20">
        <f>SUM(D77:G77)</f>
        <v>2518.3414880836253</v>
      </c>
    </row>
    <row r="78" spans="1:8" x14ac:dyDescent="0.25">
      <c r="A78" s="6"/>
      <c r="B78" s="9"/>
      <c r="C78" s="9" t="s">
        <v>70</v>
      </c>
      <c r="D78" s="20">
        <f>D77 + D74</f>
        <v>1390.5321979394207</v>
      </c>
      <c r="E78" s="20">
        <f>E77 + E74</f>
        <v>1622.8001975970085</v>
      </c>
      <c r="F78" s="20">
        <f>F77 + F74</f>
        <v>10242.550424579891</v>
      </c>
      <c r="G78" s="20">
        <f>G77 + G74</f>
        <v>1854.1661083854335</v>
      </c>
      <c r="H78" s="20">
        <f>SUM(D78:G78)</f>
        <v>15110.048928501754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88</v>
      </c>
      <c r="C7" s="29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90</v>
      </c>
      <c r="C13" s="25" t="s">
        <v>91</v>
      </c>
      <c r="D13" s="19">
        <v>625.18763964148002</v>
      </c>
      <c r="E13" s="19">
        <v>23.557605354311001</v>
      </c>
      <c r="F13" s="19">
        <v>4899.0980943203003</v>
      </c>
      <c r="G13" s="19">
        <v>0</v>
      </c>
      <c r="H13" s="19">
        <v>5547.8433393161004</v>
      </c>
      <c r="J13" s="5"/>
    </row>
    <row r="14" spans="1:14" x14ac:dyDescent="0.25">
      <c r="A14" s="6"/>
      <c r="B14" s="9"/>
      <c r="C14" s="9" t="s">
        <v>92</v>
      </c>
      <c r="D14" s="19">
        <v>625.18763964148002</v>
      </c>
      <c r="E14" s="19">
        <v>23.557605354311001</v>
      </c>
      <c r="F14" s="19">
        <v>4899.0980943203003</v>
      </c>
      <c r="G14" s="19">
        <v>0</v>
      </c>
      <c r="H14" s="19">
        <v>5547.8433393161004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88</v>
      </c>
      <c r="C7" s="29" t="s">
        <v>52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106.80029699305</v>
      </c>
      <c r="H13" s="19">
        <v>106.80029699305</v>
      </c>
      <c r="J13" s="5"/>
    </row>
    <row r="14" spans="1:14" x14ac:dyDescent="0.25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106.80029699305</v>
      </c>
      <c r="H14" s="19">
        <v>106.80029699305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88</v>
      </c>
      <c r="C7" s="29" t="s">
        <v>84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97</v>
      </c>
      <c r="C13" s="25" t="s">
        <v>84</v>
      </c>
      <c r="D13" s="19">
        <v>0</v>
      </c>
      <c r="E13" s="19">
        <v>0</v>
      </c>
      <c r="F13" s="19">
        <v>0</v>
      </c>
      <c r="G13" s="19">
        <v>488.63209030883002</v>
      </c>
      <c r="H13" s="19">
        <v>488.63209030883002</v>
      </c>
      <c r="J13" s="5"/>
    </row>
    <row r="14" spans="1:14" x14ac:dyDescent="0.25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488.63209030883002</v>
      </c>
      <c r="H14" s="19">
        <v>488.63209030883002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88</v>
      </c>
      <c r="C7" s="29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99</v>
      </c>
      <c r="C13" s="25" t="s">
        <v>100</v>
      </c>
      <c r="D13" s="19">
        <v>427.5</v>
      </c>
      <c r="E13" s="19">
        <v>37.32</v>
      </c>
      <c r="F13" s="19">
        <v>0</v>
      </c>
      <c r="G13" s="19">
        <v>0</v>
      </c>
      <c r="H13" s="19">
        <v>464.82</v>
      </c>
      <c r="J13" s="5"/>
    </row>
    <row r="14" spans="1:14" x14ac:dyDescent="0.25">
      <c r="A14" s="6"/>
      <c r="B14" s="9"/>
      <c r="C14" s="9" t="s">
        <v>92</v>
      </c>
      <c r="D14" s="19">
        <v>427.5</v>
      </c>
      <c r="E14" s="19">
        <v>37.32</v>
      </c>
      <c r="F14" s="19">
        <v>0</v>
      </c>
      <c r="G14" s="19">
        <v>0</v>
      </c>
      <c r="H14" s="19">
        <v>464.82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88</v>
      </c>
      <c r="C7" s="29" t="s">
        <v>84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97</v>
      </c>
      <c r="C13" s="25" t="s">
        <v>84</v>
      </c>
      <c r="D13" s="19">
        <v>0</v>
      </c>
      <c r="E13" s="19">
        <v>0</v>
      </c>
      <c r="F13" s="19">
        <v>0</v>
      </c>
      <c r="G13" s="19">
        <v>53.37</v>
      </c>
      <c r="H13" s="19">
        <v>53.37</v>
      </c>
      <c r="J13" s="5"/>
    </row>
    <row r="14" spans="1:14" x14ac:dyDescent="0.25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53.37</v>
      </c>
      <c r="H14" s="19">
        <v>53.37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88</v>
      </c>
      <c r="C7" s="29" t="s">
        <v>103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104</v>
      </c>
      <c r="C13" s="25" t="s">
        <v>29</v>
      </c>
      <c r="D13" s="19">
        <v>20.125</v>
      </c>
      <c r="E13" s="19">
        <v>1193.395</v>
      </c>
      <c r="F13" s="19">
        <v>3387.7550000000001</v>
      </c>
      <c r="G13" s="19">
        <v>0</v>
      </c>
      <c r="H13" s="19">
        <v>4601.2749999999996</v>
      </c>
      <c r="J13" s="5"/>
    </row>
    <row r="14" spans="1:14" x14ac:dyDescent="0.25">
      <c r="A14" s="6"/>
      <c r="B14" s="9"/>
      <c r="C14" s="9" t="s">
        <v>92</v>
      </c>
      <c r="D14" s="19">
        <v>20.125</v>
      </c>
      <c r="E14" s="19">
        <v>1193.395</v>
      </c>
      <c r="F14" s="19">
        <v>3387.7550000000001</v>
      </c>
      <c r="G14" s="19">
        <v>0</v>
      </c>
      <c r="H14" s="19">
        <v>4601.2749999999996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5" sqref="D5"/>
    </sheetView>
  </sheetViews>
  <sheetFormatPr defaultColWidth="8.85546875" defaultRowHeight="15.75" outlineLevelCol="7" x14ac:dyDescent="0.25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25">
      <c r="A2" s="1"/>
      <c r="B2" s="1" t="s">
        <v>86</v>
      </c>
      <c r="C2" s="87" t="s">
        <v>140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88</v>
      </c>
      <c r="C7" s="29" t="s">
        <v>52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89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106</v>
      </c>
      <c r="C13" s="25" t="s">
        <v>52</v>
      </c>
      <c r="D13" s="19">
        <v>0</v>
      </c>
      <c r="E13" s="19">
        <v>0</v>
      </c>
      <c r="F13" s="19">
        <v>0</v>
      </c>
      <c r="G13" s="19">
        <v>152.285</v>
      </c>
      <c r="H13" s="19">
        <v>152.285</v>
      </c>
      <c r="J13" s="5"/>
    </row>
    <row r="14" spans="1:14" x14ac:dyDescent="0.25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152.285</v>
      </c>
      <c r="H14" s="19">
        <v>152.285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528-02-01</vt:lpstr>
      <vt:lpstr>ОСР 528-09-01</vt:lpstr>
      <vt:lpstr>ОСР 528-12-01</vt:lpstr>
      <vt:lpstr>ОСР 525-02-01</vt:lpstr>
      <vt:lpstr>ОСР 525-12-01</vt:lpstr>
      <vt:lpstr>ОСР 331-02-01</vt:lpstr>
      <vt:lpstr>ОСР 27-09-01</vt:lpstr>
      <vt:lpstr>ОСР 12-01</vt:lpstr>
      <vt:lpstr>Источники ЦИ 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2021-08-10T06:39:51Z</dcterms:created>
  <dcterms:modified xsi:type="dcterms:W3CDTF">2025-11-04T17:45:11Z</dcterms:modified>
</cp:coreProperties>
</file>